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8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imbo\AppData\Local\Temp\"/>
    </mc:Choice>
  </mc:AlternateContent>
  <bookViews>
    <workbookView xWindow="480" yWindow="225" windowWidth="11340" windowHeight="7065" tabRatio="884" activeTab="5"/>
  </bookViews>
  <sheets>
    <sheet name="1st Order" sheetId="65529" r:id="rId1"/>
    <sheet name="2nd Order" sheetId="65528" r:id="rId2"/>
    <sheet name="3rd Order" sheetId="65527" r:id="rId3"/>
    <sheet name="4th Order" sheetId="65526" r:id="rId4"/>
    <sheet name="10th Order" sheetId="2" r:id="rId5"/>
    <sheet name="Butterworth" sheetId="65530" r:id="rId6"/>
    <sheet name="Velocity and Acceleration" sheetId="65531" r:id="rId7"/>
    <sheet name="Comparison" sheetId="3" r:id="rId8"/>
  </sheets>
  <externalReferences>
    <externalReference r:id="rId9"/>
  </externalReferences>
  <definedNames>
    <definedName name="a.0" localSheetId="0">'1st Order'!#REF!</definedName>
    <definedName name="a.0" localSheetId="1">'2nd Order'!#REF!</definedName>
    <definedName name="a.0" localSheetId="2">'3rd Order'!#REF!</definedName>
    <definedName name="a.0" localSheetId="3">'4th Order'!#REF!</definedName>
    <definedName name="a.0" localSheetId="5">Butterworth!#REF!</definedName>
    <definedName name="a.0" localSheetId="6">'Velocity and Acceleration'!#REF!</definedName>
    <definedName name="a.0">'10th Order'!#REF!</definedName>
    <definedName name="a.1" localSheetId="0">'1st Order'!#REF!</definedName>
    <definedName name="a.1" localSheetId="1">'2nd Order'!#REF!</definedName>
    <definedName name="a.1" localSheetId="2">'3rd Order'!#REF!</definedName>
    <definedName name="a.1" localSheetId="3">'4th Order'!#REF!</definedName>
    <definedName name="a.1" localSheetId="5">Butterworth!#REF!</definedName>
    <definedName name="a.1" localSheetId="6">'Velocity and Acceleration'!#REF!</definedName>
    <definedName name="a.1">'10th Order'!#REF!</definedName>
    <definedName name="a.10" localSheetId="0">'1st Order'!#REF!</definedName>
    <definedName name="a.10" localSheetId="1">'2nd Order'!#REF!</definedName>
    <definedName name="a.10" localSheetId="2">'3rd Order'!#REF!</definedName>
    <definedName name="a.10" localSheetId="3">'4th Order'!#REF!</definedName>
    <definedName name="a.10" localSheetId="5">Butterworth!#REF!</definedName>
    <definedName name="a.10" localSheetId="6">'Velocity and Acceleration'!#REF!</definedName>
    <definedName name="a.10">'10th Order'!#REF!</definedName>
    <definedName name="a.2" localSheetId="0">'1st Order'!#REF!</definedName>
    <definedName name="a.2" localSheetId="1">'2nd Order'!#REF!</definedName>
    <definedName name="a.2" localSheetId="2">'3rd Order'!#REF!</definedName>
    <definedName name="a.2" localSheetId="3">'4th Order'!#REF!</definedName>
    <definedName name="a.2" localSheetId="5">Butterworth!#REF!</definedName>
    <definedName name="a.2" localSheetId="6">'Velocity and Acceleration'!#REF!</definedName>
    <definedName name="a.2">'10th Order'!#REF!</definedName>
    <definedName name="a.3" localSheetId="0">'1st Order'!#REF!</definedName>
    <definedName name="a.3" localSheetId="1">'2nd Order'!#REF!</definedName>
    <definedName name="a.3" localSheetId="2">'3rd Order'!#REF!</definedName>
    <definedName name="a.3" localSheetId="3">'4th Order'!#REF!</definedName>
    <definedName name="a.3" localSheetId="5">Butterworth!#REF!</definedName>
    <definedName name="a.3" localSheetId="6">'Velocity and Acceleration'!#REF!</definedName>
    <definedName name="a.3">'10th Order'!#REF!</definedName>
    <definedName name="a.4" localSheetId="0">'1st Order'!#REF!</definedName>
    <definedName name="a.4" localSheetId="1">'2nd Order'!#REF!</definedName>
    <definedName name="a.4" localSheetId="2">'3rd Order'!#REF!</definedName>
    <definedName name="a.4" localSheetId="3">'4th Order'!#REF!</definedName>
    <definedName name="a.4" localSheetId="5">Butterworth!#REF!</definedName>
    <definedName name="a.4" localSheetId="6">'Velocity and Acceleration'!#REF!</definedName>
    <definedName name="a.4">'10th Order'!#REF!</definedName>
    <definedName name="a.5" localSheetId="0">'1st Order'!#REF!</definedName>
    <definedName name="a.5" localSheetId="1">'2nd Order'!#REF!</definedName>
    <definedName name="a.5" localSheetId="2">'3rd Order'!#REF!</definedName>
    <definedName name="a.5" localSheetId="3">'4th Order'!#REF!</definedName>
    <definedName name="a.5" localSheetId="5">Butterworth!#REF!</definedName>
    <definedName name="a.5" localSheetId="6">'Velocity and Acceleration'!#REF!</definedName>
    <definedName name="a.5">'10th Order'!#REF!</definedName>
    <definedName name="a.6" localSheetId="0">'1st Order'!#REF!</definedName>
    <definedName name="a.6" localSheetId="1">'2nd Order'!#REF!</definedName>
    <definedName name="a.6" localSheetId="2">'3rd Order'!#REF!</definedName>
    <definedName name="a.6" localSheetId="3">'4th Order'!#REF!</definedName>
    <definedName name="a.6" localSheetId="5">Butterworth!#REF!</definedName>
    <definedName name="a.6" localSheetId="6">'Velocity and Acceleration'!#REF!</definedName>
    <definedName name="a.6">'10th Order'!#REF!</definedName>
    <definedName name="a.7" localSheetId="0">'1st Order'!#REF!</definedName>
    <definedName name="a.7" localSheetId="1">'2nd Order'!#REF!</definedName>
    <definedName name="a.7" localSheetId="2">'3rd Order'!#REF!</definedName>
    <definedName name="a.7" localSheetId="3">'4th Order'!#REF!</definedName>
    <definedName name="a.7" localSheetId="5">Butterworth!#REF!</definedName>
    <definedName name="a.7" localSheetId="6">'Velocity and Acceleration'!#REF!</definedName>
    <definedName name="a.7">'10th Order'!#REF!</definedName>
    <definedName name="a.8" localSheetId="0">'1st Order'!#REF!</definedName>
    <definedName name="a.8" localSheetId="1">'2nd Order'!#REF!</definedName>
    <definedName name="a.8" localSheetId="2">'3rd Order'!#REF!</definedName>
    <definedName name="a.8" localSheetId="3">'4th Order'!#REF!</definedName>
    <definedName name="a.8" localSheetId="5">Butterworth!#REF!</definedName>
    <definedName name="a.8" localSheetId="6">'Velocity and Acceleration'!#REF!</definedName>
    <definedName name="a.8">'10th Order'!#REF!</definedName>
    <definedName name="a.9" localSheetId="0">'1st Order'!#REF!</definedName>
    <definedName name="a.9" localSheetId="1">'2nd Order'!#REF!</definedName>
    <definedName name="a.9" localSheetId="2">'3rd Order'!#REF!</definedName>
    <definedName name="a.9" localSheetId="3">'4th Order'!#REF!</definedName>
    <definedName name="a.9" localSheetId="5">Butterworth!#REF!</definedName>
    <definedName name="a.9" localSheetId="6">'Velocity and Acceleration'!#REF!</definedName>
    <definedName name="a.9">'10th Order'!#REF!</definedName>
    <definedName name="A_0" localSheetId="5">Butterworth!$D$6</definedName>
    <definedName name="A_0" localSheetId="6">'Velocity and Acceleration'!$D$6</definedName>
    <definedName name="A_0">'10th Order'!$Z$6</definedName>
    <definedName name="A_1" localSheetId="5">Butterworth!$D$7</definedName>
    <definedName name="A_1" localSheetId="6">'Velocity and Acceleration'!$D$7</definedName>
    <definedName name="A_1">'10th Order'!$Z$7</definedName>
    <definedName name="A_2" localSheetId="5">Butterworth!$D$8</definedName>
    <definedName name="A_2" localSheetId="6">'Velocity and Acceleration'!$D$8</definedName>
    <definedName name="A_2">'10th Order'!$Z$8</definedName>
    <definedName name="b.1">[1]Butterworth!$K$11</definedName>
    <definedName name="b.2">[1]Butterworth!$K$12</definedName>
    <definedName name="B_1" localSheetId="5">Butterworth!$D$10</definedName>
    <definedName name="B_1" localSheetId="6">'Velocity and Acceleration'!$D$10</definedName>
    <definedName name="B_1">'10th Order'!$Z$10</definedName>
    <definedName name="B_2" localSheetId="5">Butterworth!$D$11</definedName>
    <definedName name="B_2" localSheetId="6">'Velocity and Acceleration'!$D$11</definedName>
    <definedName name="B_2">'10th Order'!$Z$11</definedName>
    <definedName name="k_1" localSheetId="5">Butterworth!$B$5</definedName>
    <definedName name="k_1" localSheetId="6">'Velocity and Acceleration'!$B$5</definedName>
    <definedName name="k_1">'10th Order'!$X$5</definedName>
    <definedName name="k_2" localSheetId="5">Butterworth!$B$6</definedName>
    <definedName name="k_2" localSheetId="6">'Velocity and Acceleration'!$B$6</definedName>
    <definedName name="k_2">'10th Order'!$X$6</definedName>
    <definedName name="k_3" localSheetId="5">Butterworth!$B$7</definedName>
    <definedName name="k_3" localSheetId="6">'Velocity and Acceleration'!$B$7</definedName>
    <definedName name="k_3">'10th Order'!$X$7</definedName>
    <definedName name="q.1" localSheetId="0">'1st Order'!#REF!</definedName>
    <definedName name="q.1" localSheetId="1">'2nd Order'!#REF!</definedName>
    <definedName name="q.1" localSheetId="2">'3rd Order'!#REF!</definedName>
    <definedName name="q.1" localSheetId="3">'4th Order'!#REF!</definedName>
    <definedName name="q.1" localSheetId="5">Butterworth!#REF!</definedName>
    <definedName name="q.1" localSheetId="6">'Velocity and Acceleration'!#REF!</definedName>
    <definedName name="q.1">'10th Order'!#REF!</definedName>
    <definedName name="q.10" localSheetId="0">'1st Order'!#REF!</definedName>
    <definedName name="q.10" localSheetId="1">'2nd Order'!#REF!</definedName>
    <definedName name="q.10" localSheetId="2">'3rd Order'!#REF!</definedName>
    <definedName name="q.10" localSheetId="3">'4th Order'!#REF!</definedName>
    <definedName name="q.10" localSheetId="5">Butterworth!#REF!</definedName>
    <definedName name="q.10" localSheetId="6">'Velocity and Acceleration'!#REF!</definedName>
    <definedName name="q.10">'10th Order'!#REF!</definedName>
    <definedName name="q.2" localSheetId="0">'1st Order'!#REF!</definedName>
    <definedName name="q.2" localSheetId="1">'2nd Order'!#REF!</definedName>
    <definedName name="q.2" localSheetId="2">'3rd Order'!#REF!</definedName>
    <definedName name="q.2" localSheetId="3">'4th Order'!#REF!</definedName>
    <definedName name="q.2" localSheetId="5">Butterworth!#REF!</definedName>
    <definedName name="q.2" localSheetId="6">'Velocity and Acceleration'!#REF!</definedName>
    <definedName name="q.2">'10th Order'!#REF!</definedName>
    <definedName name="q.3" localSheetId="0">'1st Order'!#REF!</definedName>
    <definedName name="q.3" localSheetId="1">'2nd Order'!#REF!</definedName>
    <definedName name="q.3" localSheetId="2">'3rd Order'!#REF!</definedName>
    <definedName name="q.3" localSheetId="3">'4th Order'!#REF!</definedName>
    <definedName name="q.3" localSheetId="5">Butterworth!#REF!</definedName>
    <definedName name="q.3" localSheetId="6">'Velocity and Acceleration'!#REF!</definedName>
    <definedName name="q.3">'10th Order'!#REF!</definedName>
    <definedName name="q.4" localSheetId="0">'1st Order'!#REF!</definedName>
    <definedName name="q.4" localSheetId="1">'2nd Order'!#REF!</definedName>
    <definedName name="q.4" localSheetId="2">'3rd Order'!#REF!</definedName>
    <definedName name="q.4" localSheetId="3">'4th Order'!#REF!</definedName>
    <definedName name="q.4" localSheetId="5">Butterworth!#REF!</definedName>
    <definedName name="q.4" localSheetId="6">'Velocity and Acceleration'!#REF!</definedName>
    <definedName name="q.4">'10th Order'!#REF!</definedName>
    <definedName name="q.5" localSheetId="0">'1st Order'!#REF!</definedName>
    <definedName name="q.5" localSheetId="1">'2nd Order'!#REF!</definedName>
    <definedName name="q.5" localSheetId="2">'3rd Order'!#REF!</definedName>
    <definedName name="q.5" localSheetId="3">'4th Order'!#REF!</definedName>
    <definedName name="q.5" localSheetId="5">Butterworth!#REF!</definedName>
    <definedName name="q.5" localSheetId="6">'Velocity and Acceleration'!#REF!</definedName>
    <definedName name="q.5">'10th Order'!#REF!</definedName>
    <definedName name="q.6" localSheetId="0">'1st Order'!#REF!</definedName>
    <definedName name="q.6" localSheetId="1">'2nd Order'!#REF!</definedName>
    <definedName name="q.6" localSheetId="2">'3rd Order'!#REF!</definedName>
    <definedName name="q.6" localSheetId="3">'4th Order'!#REF!</definedName>
    <definedName name="q.6" localSheetId="5">Butterworth!#REF!</definedName>
    <definedName name="q.6" localSheetId="6">'Velocity and Acceleration'!#REF!</definedName>
    <definedName name="q.6">'10th Order'!#REF!</definedName>
    <definedName name="q.7" localSheetId="0">'1st Order'!#REF!</definedName>
    <definedName name="q.7" localSheetId="1">'2nd Order'!#REF!</definedName>
    <definedName name="q.7" localSheetId="2">'3rd Order'!#REF!</definedName>
    <definedName name="q.7" localSheetId="3">'4th Order'!#REF!</definedName>
    <definedName name="q.7" localSheetId="5">Butterworth!#REF!</definedName>
    <definedName name="q.7" localSheetId="6">'Velocity and Acceleration'!#REF!</definedName>
    <definedName name="q.7">'10th Order'!#REF!</definedName>
    <definedName name="q.8" localSheetId="0">'1st Order'!#REF!</definedName>
    <definedName name="q.8" localSheetId="1">'2nd Order'!#REF!</definedName>
    <definedName name="q.8" localSheetId="2">'3rd Order'!#REF!</definedName>
    <definedName name="q.8" localSheetId="3">'4th Order'!#REF!</definedName>
    <definedName name="q.8" localSheetId="5">Butterworth!#REF!</definedName>
    <definedName name="q.8" localSheetId="6">'Velocity and Acceleration'!#REF!</definedName>
    <definedName name="q.8">'10th Order'!#REF!</definedName>
    <definedName name="q.9" localSheetId="0">'1st Order'!#REF!</definedName>
    <definedName name="q.9" localSheetId="1">'2nd Order'!#REF!</definedName>
    <definedName name="q.9" localSheetId="2">'3rd Order'!#REF!</definedName>
    <definedName name="q.9" localSheetId="3">'4th Order'!#REF!</definedName>
    <definedName name="q.9" localSheetId="5">Butterworth!#REF!</definedName>
    <definedName name="q.9" localSheetId="6">'Velocity and Acceleration'!#REF!</definedName>
    <definedName name="q.9">'10th Order'!#REF!</definedName>
    <definedName name="solver_adj" localSheetId="4" hidden="1">'10th Order'!$G$5:$G$25</definedName>
    <definedName name="solver_adj" localSheetId="0" hidden="1">'1st Order'!$G$5:$G$7</definedName>
    <definedName name="solver_adj" localSheetId="1" hidden="1">'2nd Order'!$G$5:$G$9</definedName>
    <definedName name="solver_adj" localSheetId="2" hidden="1">'3rd Order'!$G$5:$G$11</definedName>
    <definedName name="solver_adj" localSheetId="3" hidden="1">'4th Order'!$G$5:$G$13</definedName>
    <definedName name="solver_adj" localSheetId="5" hidden="1">Butterworth!#REF!</definedName>
    <definedName name="solver_adj" localSheetId="6" hidden="1">'Velocity and Acceleration'!#REF!</definedName>
    <definedName name="solver_cvg" localSheetId="4" hidden="1">0.001</definedName>
    <definedName name="solver_cvg" localSheetId="0" hidden="1">0.001</definedName>
    <definedName name="solver_cvg" localSheetId="1" hidden="1">0.001</definedName>
    <definedName name="solver_cvg" localSheetId="2" hidden="1">0.001</definedName>
    <definedName name="solver_cvg" localSheetId="3" hidden="1">0.001</definedName>
    <definedName name="solver_cvg" localSheetId="5" hidden="1">0.001</definedName>
    <definedName name="solver_cvg" localSheetId="6" hidden="1">0.001</definedName>
    <definedName name="solver_drv" localSheetId="4" hidden="1">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5" hidden="1">1</definedName>
    <definedName name="solver_drv" localSheetId="6" hidden="1">1</definedName>
    <definedName name="solver_est" localSheetId="4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5" hidden="1">1</definedName>
    <definedName name="solver_est" localSheetId="6" hidden="1">1</definedName>
    <definedName name="solver_itr" localSheetId="4" hidden="1">10000</definedName>
    <definedName name="solver_itr" localSheetId="0" hidden="1">10000</definedName>
    <definedName name="solver_itr" localSheetId="1" hidden="1">10000</definedName>
    <definedName name="solver_itr" localSheetId="2" hidden="1">10000</definedName>
    <definedName name="solver_itr" localSheetId="3" hidden="1">10000</definedName>
    <definedName name="solver_itr" localSheetId="5" hidden="1">10000</definedName>
    <definedName name="solver_itr" localSheetId="6" hidden="1">10000</definedName>
    <definedName name="solver_lin" localSheetId="4" hidden="1">2</definedName>
    <definedName name="solver_lin" localSheetId="0" hidden="1">2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lin" localSheetId="5" hidden="1">2</definedName>
    <definedName name="solver_lin" localSheetId="6" hidden="1">2</definedName>
    <definedName name="solver_neg" localSheetId="4" hidden="1">2</definedName>
    <definedName name="solver_neg" localSheetId="0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5" hidden="1">2</definedName>
    <definedName name="solver_neg" localSheetId="6" hidden="1">2</definedName>
    <definedName name="solver_num" localSheetId="4" hidden="1">0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5" hidden="1">0</definedName>
    <definedName name="solver_num" localSheetId="6" hidden="1">0</definedName>
    <definedName name="solver_nwt" localSheetId="4" hidden="1">1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5" hidden="1">1</definedName>
    <definedName name="solver_nwt" localSheetId="6" hidden="1">1</definedName>
    <definedName name="solver_opt" localSheetId="4" hidden="1">'10th Order'!$E$2</definedName>
    <definedName name="solver_opt" localSheetId="0" hidden="1">'1st Order'!$E$2</definedName>
    <definedName name="solver_opt" localSheetId="1" hidden="1">'2nd Order'!$E$2</definedName>
    <definedName name="solver_opt" localSheetId="2" hidden="1">'3rd Order'!$E$2</definedName>
    <definedName name="solver_opt" localSheetId="3" hidden="1">'4th Order'!$E$2</definedName>
    <definedName name="solver_opt" localSheetId="5" hidden="1">Butterworth!#REF!</definedName>
    <definedName name="solver_opt" localSheetId="6" hidden="1">'Velocity and Acceleration'!#REF!</definedName>
    <definedName name="solver_pre" localSheetId="4" hidden="1">0.000001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5" hidden="1">0.000001</definedName>
    <definedName name="solver_pre" localSheetId="6" hidden="1">0.000001</definedName>
    <definedName name="solver_scl" localSheetId="4" hidden="1">1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cl" localSheetId="5" hidden="1">1</definedName>
    <definedName name="solver_scl" localSheetId="6" hidden="1">1</definedName>
    <definedName name="solver_sho" localSheetId="4" hidden="1">2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5" hidden="1">2</definedName>
    <definedName name="solver_sho" localSheetId="6" hidden="1">2</definedName>
    <definedName name="solver_tim" localSheetId="4" hidden="1">100</definedName>
    <definedName name="solver_tim" localSheetId="0" hidden="1">100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im" localSheetId="5" hidden="1">100</definedName>
    <definedName name="solver_tim" localSheetId="6" hidden="1">100</definedName>
    <definedName name="solver_tol" localSheetId="4" hidden="1">0.000001</definedName>
    <definedName name="solver_tol" localSheetId="0" hidden="1">0.000001</definedName>
    <definedName name="solver_tol" localSheetId="1" hidden="1">0.000001</definedName>
    <definedName name="solver_tol" localSheetId="2" hidden="1">0.000001</definedName>
    <definedName name="solver_tol" localSheetId="3" hidden="1">0.000001</definedName>
    <definedName name="solver_tol" localSheetId="5" hidden="1">0.000001</definedName>
    <definedName name="solver_tol" localSheetId="6" hidden="1">0.000001</definedName>
    <definedName name="solver_typ" localSheetId="4" hidden="1">2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5" hidden="1">2</definedName>
    <definedName name="solver_typ" localSheetId="6" hidden="1">2</definedName>
    <definedName name="solver_val" localSheetId="4" hidden="1">0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5" hidden="1">0</definedName>
    <definedName name="solver_val" localSheetId="6" hidden="1">0</definedName>
  </definedNames>
  <calcPr calcId="114210"/>
</workbook>
</file>

<file path=xl/calcChain.xml><?xml version="1.0" encoding="utf-8"?>
<calcChain xmlns="http://schemas.openxmlformats.org/spreadsheetml/2006/main">
  <c r="G9" i="65529" l="1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121" i="65526"/>
  <c r="C120" i="65526"/>
  <c r="C119" i="65526"/>
  <c r="C118" i="65526"/>
  <c r="C117" i="65526"/>
  <c r="C116" i="65526"/>
  <c r="C115" i="65526"/>
  <c r="C114" i="65526"/>
  <c r="C113" i="65526"/>
  <c r="C112" i="65526"/>
  <c r="C111" i="65526"/>
  <c r="C110" i="65526"/>
  <c r="C109" i="65526"/>
  <c r="C108" i="65526"/>
  <c r="C107" i="65526"/>
  <c r="C106" i="65526"/>
  <c r="C105" i="65526"/>
  <c r="C104" i="65526"/>
  <c r="C103" i="65526"/>
  <c r="C102" i="65526"/>
  <c r="C101" i="65526"/>
  <c r="C100" i="65526"/>
  <c r="C99" i="65526"/>
  <c r="C98" i="65526"/>
  <c r="C97" i="65526"/>
  <c r="C96" i="65526"/>
  <c r="C95" i="65526"/>
  <c r="C94" i="65526"/>
  <c r="C93" i="65526"/>
  <c r="C92" i="65526"/>
  <c r="C91" i="65526"/>
  <c r="C90" i="65526"/>
  <c r="C89" i="65526"/>
  <c r="C88" i="65526"/>
  <c r="C87" i="65526"/>
  <c r="C86" i="65526"/>
  <c r="C85" i="65526"/>
  <c r="C84" i="65526"/>
  <c r="C83" i="65526"/>
  <c r="C82" i="65526"/>
  <c r="C81" i="65526"/>
  <c r="C80" i="65526"/>
  <c r="C79" i="65526"/>
  <c r="C78" i="65526"/>
  <c r="C77" i="65526"/>
  <c r="C76" i="65526"/>
  <c r="C75" i="65526"/>
  <c r="C74" i="65526"/>
  <c r="C73" i="65526"/>
  <c r="C72" i="65526"/>
  <c r="C71" i="65526"/>
  <c r="C70" i="65526"/>
  <c r="C69" i="65526"/>
  <c r="C68" i="65526"/>
  <c r="C67" i="65526"/>
  <c r="C66" i="65526"/>
  <c r="C65" i="65526"/>
  <c r="C64" i="65526"/>
  <c r="C63" i="65526"/>
  <c r="C62" i="65526"/>
  <c r="C61" i="65526"/>
  <c r="C60" i="65526"/>
  <c r="C59" i="65526"/>
  <c r="C58" i="65526"/>
  <c r="C57" i="65526"/>
  <c r="C56" i="65526"/>
  <c r="C55" i="65526"/>
  <c r="C54" i="65526"/>
  <c r="C53" i="65526"/>
  <c r="C52" i="65526"/>
  <c r="C51" i="65526"/>
  <c r="C50" i="65526"/>
  <c r="C49" i="65526"/>
  <c r="C48" i="65526"/>
  <c r="C47" i="65526"/>
  <c r="C46" i="65526"/>
  <c r="C45" i="65526"/>
  <c r="C44" i="65526"/>
  <c r="C43" i="65526"/>
  <c r="C42" i="65526"/>
  <c r="C41" i="65526"/>
  <c r="C40" i="65526"/>
  <c r="C39" i="65526"/>
  <c r="C38" i="65526"/>
  <c r="C37" i="65526"/>
  <c r="C36" i="65526"/>
  <c r="C35" i="65526"/>
  <c r="C34" i="65526"/>
  <c r="C33" i="65526"/>
  <c r="C32" i="65526"/>
  <c r="C31" i="65526"/>
  <c r="C30" i="65526"/>
  <c r="C29" i="65526"/>
  <c r="C28" i="65526"/>
  <c r="C27" i="65526"/>
  <c r="C26" i="65526"/>
  <c r="C25" i="65526"/>
  <c r="C24" i="65526"/>
  <c r="C23" i="65526"/>
  <c r="C22" i="65526"/>
  <c r="C21" i="65526"/>
  <c r="C20" i="65526"/>
  <c r="C19" i="65526"/>
  <c r="C18" i="65526"/>
  <c r="C17" i="65526"/>
  <c r="C16" i="65526"/>
  <c r="C15" i="65526"/>
  <c r="C14" i="65526"/>
  <c r="C13" i="65526"/>
  <c r="C12" i="65526"/>
  <c r="C11" i="65526"/>
  <c r="C10" i="65526"/>
  <c r="C9" i="65526"/>
  <c r="C8" i="65526"/>
  <c r="C7" i="65526"/>
  <c r="C6" i="65526"/>
  <c r="C5" i="65526"/>
  <c r="C4" i="65526"/>
  <c r="C3" i="65526"/>
  <c r="C2" i="65526"/>
  <c r="C121" i="65527"/>
  <c r="C120" i="65527"/>
  <c r="C119" i="65527"/>
  <c r="C118" i="65527"/>
  <c r="C117" i="65527"/>
  <c r="C116" i="65527"/>
  <c r="C115" i="65527"/>
  <c r="C114" i="65527"/>
  <c r="C113" i="65527"/>
  <c r="C112" i="65527"/>
  <c r="C111" i="65527"/>
  <c r="C110" i="65527"/>
  <c r="C109" i="65527"/>
  <c r="C108" i="65527"/>
  <c r="C107" i="65527"/>
  <c r="C106" i="65527"/>
  <c r="C105" i="65527"/>
  <c r="C104" i="65527"/>
  <c r="C103" i="65527"/>
  <c r="C102" i="65527"/>
  <c r="C101" i="65527"/>
  <c r="C100" i="65527"/>
  <c r="C99" i="65527"/>
  <c r="C98" i="65527"/>
  <c r="C97" i="65527"/>
  <c r="C96" i="65527"/>
  <c r="C95" i="65527"/>
  <c r="C94" i="65527"/>
  <c r="C93" i="65527"/>
  <c r="C92" i="65527"/>
  <c r="C91" i="65527"/>
  <c r="C90" i="65527"/>
  <c r="C89" i="65527"/>
  <c r="C88" i="65527"/>
  <c r="C87" i="65527"/>
  <c r="C86" i="65527"/>
  <c r="C85" i="65527"/>
  <c r="C84" i="65527"/>
  <c r="C83" i="65527"/>
  <c r="C82" i="65527"/>
  <c r="C81" i="65527"/>
  <c r="C80" i="65527"/>
  <c r="C79" i="65527"/>
  <c r="C78" i="65527"/>
  <c r="C77" i="65527"/>
  <c r="C76" i="65527"/>
  <c r="C75" i="65527"/>
  <c r="C74" i="65527"/>
  <c r="C73" i="65527"/>
  <c r="C72" i="65527"/>
  <c r="C71" i="65527"/>
  <c r="C70" i="65527"/>
  <c r="C69" i="65527"/>
  <c r="C68" i="65527"/>
  <c r="C67" i="65527"/>
  <c r="C66" i="65527"/>
  <c r="C65" i="65527"/>
  <c r="C64" i="65527"/>
  <c r="C63" i="65527"/>
  <c r="C62" i="65527"/>
  <c r="C61" i="65527"/>
  <c r="C60" i="65527"/>
  <c r="C59" i="65527"/>
  <c r="C58" i="65527"/>
  <c r="C57" i="65527"/>
  <c r="C56" i="65527"/>
  <c r="C55" i="65527"/>
  <c r="C54" i="65527"/>
  <c r="C53" i="65527"/>
  <c r="C52" i="65527"/>
  <c r="C51" i="65527"/>
  <c r="C50" i="65527"/>
  <c r="C49" i="65527"/>
  <c r="C48" i="65527"/>
  <c r="C47" i="65527"/>
  <c r="C46" i="65527"/>
  <c r="C45" i="65527"/>
  <c r="C44" i="65527"/>
  <c r="C43" i="65527"/>
  <c r="C42" i="65527"/>
  <c r="C41" i="65527"/>
  <c r="C40" i="65527"/>
  <c r="C39" i="65527"/>
  <c r="C38" i="65527"/>
  <c r="C37" i="65527"/>
  <c r="C36" i="65527"/>
  <c r="C35" i="65527"/>
  <c r="C34" i="65527"/>
  <c r="C33" i="65527"/>
  <c r="C32" i="65527"/>
  <c r="C31" i="65527"/>
  <c r="C30" i="65527"/>
  <c r="C29" i="65527"/>
  <c r="C28" i="65527"/>
  <c r="C27" i="65527"/>
  <c r="C26" i="65527"/>
  <c r="C25" i="65527"/>
  <c r="C24" i="65527"/>
  <c r="C23" i="65527"/>
  <c r="C22" i="65527"/>
  <c r="C21" i="65527"/>
  <c r="C20" i="65527"/>
  <c r="C19" i="65527"/>
  <c r="C18" i="65527"/>
  <c r="C17" i="65527"/>
  <c r="C16" i="65527"/>
  <c r="C15" i="65527"/>
  <c r="C14" i="65527"/>
  <c r="C13" i="65527"/>
  <c r="C12" i="65527"/>
  <c r="C11" i="65527"/>
  <c r="C10" i="65527"/>
  <c r="C9" i="65527"/>
  <c r="C8" i="65527"/>
  <c r="C7" i="65527"/>
  <c r="C6" i="65527"/>
  <c r="C5" i="65527"/>
  <c r="C4" i="65527"/>
  <c r="C3" i="65527"/>
  <c r="C2" i="65527"/>
  <c r="C121" i="65528"/>
  <c r="C120" i="65528"/>
  <c r="C119" i="65528"/>
  <c r="C118" i="65528"/>
  <c r="C117" i="65528"/>
  <c r="C116" i="65528"/>
  <c r="C115" i="65528"/>
  <c r="C114" i="65528"/>
  <c r="C113" i="65528"/>
  <c r="C112" i="65528"/>
  <c r="C111" i="65528"/>
  <c r="C110" i="65528"/>
  <c r="C109" i="65528"/>
  <c r="C108" i="65528"/>
  <c r="C107" i="65528"/>
  <c r="C106" i="65528"/>
  <c r="C105" i="65528"/>
  <c r="C104" i="65528"/>
  <c r="C103" i="65528"/>
  <c r="C102" i="65528"/>
  <c r="C101" i="65528"/>
  <c r="C100" i="65528"/>
  <c r="C99" i="65528"/>
  <c r="C98" i="65528"/>
  <c r="C97" i="65528"/>
  <c r="C96" i="65528"/>
  <c r="C95" i="65528"/>
  <c r="C94" i="65528"/>
  <c r="C93" i="65528"/>
  <c r="C92" i="65528"/>
  <c r="C91" i="65528"/>
  <c r="C90" i="65528"/>
  <c r="C89" i="65528"/>
  <c r="C88" i="65528"/>
  <c r="C87" i="65528"/>
  <c r="C86" i="65528"/>
  <c r="C85" i="65528"/>
  <c r="C84" i="65528"/>
  <c r="C83" i="65528"/>
  <c r="C82" i="65528"/>
  <c r="C81" i="65528"/>
  <c r="C80" i="65528"/>
  <c r="C79" i="65528"/>
  <c r="C78" i="65528"/>
  <c r="C77" i="65528"/>
  <c r="C76" i="65528"/>
  <c r="C75" i="65528"/>
  <c r="C74" i="65528"/>
  <c r="C73" i="65528"/>
  <c r="C72" i="65528"/>
  <c r="C71" i="65528"/>
  <c r="C70" i="65528"/>
  <c r="C69" i="65528"/>
  <c r="C68" i="65528"/>
  <c r="C67" i="65528"/>
  <c r="C66" i="65528"/>
  <c r="C65" i="65528"/>
  <c r="C64" i="65528"/>
  <c r="C63" i="65528"/>
  <c r="C62" i="65528"/>
  <c r="C61" i="65528"/>
  <c r="C60" i="65528"/>
  <c r="C59" i="65528"/>
  <c r="C58" i="65528"/>
  <c r="C57" i="65528"/>
  <c r="C56" i="65528"/>
  <c r="C55" i="65528"/>
  <c r="C54" i="65528"/>
  <c r="C53" i="65528"/>
  <c r="C52" i="65528"/>
  <c r="C51" i="65528"/>
  <c r="C50" i="65528"/>
  <c r="C49" i="65528"/>
  <c r="C48" i="65528"/>
  <c r="C47" i="65528"/>
  <c r="C46" i="65528"/>
  <c r="C45" i="65528"/>
  <c r="C44" i="65528"/>
  <c r="C43" i="65528"/>
  <c r="C42" i="65528"/>
  <c r="C41" i="65528"/>
  <c r="C40" i="65528"/>
  <c r="C39" i="65528"/>
  <c r="C38" i="65528"/>
  <c r="C37" i="65528"/>
  <c r="C36" i="65528"/>
  <c r="C35" i="65528"/>
  <c r="C34" i="65528"/>
  <c r="C33" i="65528"/>
  <c r="C32" i="65528"/>
  <c r="C31" i="65528"/>
  <c r="C30" i="65528"/>
  <c r="C29" i="65528"/>
  <c r="C28" i="65528"/>
  <c r="C27" i="65528"/>
  <c r="C26" i="65528"/>
  <c r="C25" i="65528"/>
  <c r="C24" i="65528"/>
  <c r="C23" i="65528"/>
  <c r="C22" i="65528"/>
  <c r="C21" i="65528"/>
  <c r="C20" i="65528"/>
  <c r="C19" i="65528"/>
  <c r="C18" i="65528"/>
  <c r="C17" i="65528"/>
  <c r="C16" i="65528"/>
  <c r="C15" i="65528"/>
  <c r="C14" i="65528"/>
  <c r="C13" i="65528"/>
  <c r="C12" i="65528"/>
  <c r="C11" i="65528"/>
  <c r="C10" i="65528"/>
  <c r="C9" i="65528"/>
  <c r="C8" i="65528"/>
  <c r="C7" i="65528"/>
  <c r="C6" i="65528"/>
  <c r="C5" i="65528"/>
  <c r="C4" i="65528"/>
  <c r="C3" i="65528"/>
  <c r="C2" i="65528"/>
  <c r="C3" i="65529"/>
  <c r="C4" i="65529"/>
  <c r="C5" i="65529"/>
  <c r="C6" i="65529"/>
  <c r="C7" i="65529"/>
  <c r="C8" i="65529"/>
  <c r="C9" i="65529"/>
  <c r="C10" i="65529"/>
  <c r="C11" i="65529"/>
  <c r="C12" i="65529"/>
  <c r="C13" i="65529"/>
  <c r="C14" i="65529"/>
  <c r="C15" i="65529"/>
  <c r="C16" i="65529"/>
  <c r="C17" i="65529"/>
  <c r="C18" i="65529"/>
  <c r="C19" i="65529"/>
  <c r="C20" i="65529"/>
  <c r="C21" i="65529"/>
  <c r="C22" i="65529"/>
  <c r="C23" i="65529"/>
  <c r="C24" i="65529"/>
  <c r="C25" i="65529"/>
  <c r="C26" i="65529"/>
  <c r="C27" i="65529"/>
  <c r="C28" i="65529"/>
  <c r="C29" i="65529"/>
  <c r="C30" i="65529"/>
  <c r="C31" i="65529"/>
  <c r="C32" i="65529"/>
  <c r="C33" i="65529"/>
  <c r="C34" i="65529"/>
  <c r="C35" i="65529"/>
  <c r="C36" i="65529"/>
  <c r="C37" i="65529"/>
  <c r="C38" i="65529"/>
  <c r="C39" i="65529"/>
  <c r="C40" i="65529"/>
  <c r="C41" i="65529"/>
  <c r="C42" i="65529"/>
  <c r="C43" i="65529"/>
  <c r="C44" i="65529"/>
  <c r="C45" i="65529"/>
  <c r="C46" i="65529"/>
  <c r="C47" i="65529"/>
  <c r="C48" i="65529"/>
  <c r="C49" i="65529"/>
  <c r="C50" i="65529"/>
  <c r="C51" i="65529"/>
  <c r="C52" i="65529"/>
  <c r="C53" i="65529"/>
  <c r="C54" i="65529"/>
  <c r="C55" i="65529"/>
  <c r="C56" i="65529"/>
  <c r="C57" i="65529"/>
  <c r="C58" i="65529"/>
  <c r="C59" i="65529"/>
  <c r="C60" i="65529"/>
  <c r="C61" i="65529"/>
  <c r="C62" i="65529"/>
  <c r="C63" i="65529"/>
  <c r="C64" i="65529"/>
  <c r="C65" i="65529"/>
  <c r="C66" i="65529"/>
  <c r="C67" i="65529"/>
  <c r="C68" i="65529"/>
  <c r="C69" i="65529"/>
  <c r="C70" i="65529"/>
  <c r="C71" i="65529"/>
  <c r="C72" i="65529"/>
  <c r="C73" i="65529"/>
  <c r="C74" i="65529"/>
  <c r="C75" i="65529"/>
  <c r="C76" i="65529"/>
  <c r="C77" i="65529"/>
  <c r="C78" i="65529"/>
  <c r="C79" i="65529"/>
  <c r="C80" i="65529"/>
  <c r="C81" i="65529"/>
  <c r="C82" i="65529"/>
  <c r="C83" i="65529"/>
  <c r="C84" i="65529"/>
  <c r="C85" i="65529"/>
  <c r="C86" i="65529"/>
  <c r="C87" i="65529"/>
  <c r="C88" i="65529"/>
  <c r="C89" i="65529"/>
  <c r="C90" i="65529"/>
  <c r="C91" i="65529"/>
  <c r="C92" i="65529"/>
  <c r="C93" i="65529"/>
  <c r="C94" i="65529"/>
  <c r="C95" i="65529"/>
  <c r="C96" i="65529"/>
  <c r="C97" i="65529"/>
  <c r="C98" i="65529"/>
  <c r="C99" i="65529"/>
  <c r="C100" i="65529"/>
  <c r="C101" i="65529"/>
  <c r="C102" i="65529"/>
  <c r="C103" i="65529"/>
  <c r="C104" i="65529"/>
  <c r="C105" i="65529"/>
  <c r="C106" i="65529"/>
  <c r="C107" i="65529"/>
  <c r="C108" i="65529"/>
  <c r="C109" i="65529"/>
  <c r="C110" i="65529"/>
  <c r="C111" i="65529"/>
  <c r="C112" i="65529"/>
  <c r="C113" i="65529"/>
  <c r="C114" i="65529"/>
  <c r="C115" i="65529"/>
  <c r="C116" i="65529"/>
  <c r="C117" i="65529"/>
  <c r="C118" i="65529"/>
  <c r="C119" i="65529"/>
  <c r="C120" i="65529"/>
  <c r="C121" i="65529"/>
  <c r="C2" i="65529"/>
  <c r="D2" i="65526"/>
  <c r="A4" i="3"/>
  <c r="B4" i="3"/>
  <c r="C4" i="3"/>
  <c r="D4" i="3"/>
  <c r="E4" i="3"/>
  <c r="F4" i="3"/>
  <c r="G4" i="3"/>
  <c r="Z2" i="2"/>
  <c r="Z4" i="2"/>
  <c r="X6" i="2"/>
  <c r="X5" i="2"/>
  <c r="Z6" i="2"/>
  <c r="Z7" i="2"/>
  <c r="Z8" i="2"/>
  <c r="X7" i="2"/>
  <c r="Z10" i="2"/>
  <c r="Z11" i="2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I161" i="2"/>
  <c r="AI162" i="2"/>
  <c r="AI160" i="2"/>
  <c r="AI159" i="2"/>
  <c r="AI158" i="2"/>
  <c r="AI157" i="2"/>
  <c r="AI156" i="2"/>
  <c r="AI155" i="2"/>
  <c r="AI154" i="2"/>
  <c r="AI153" i="2"/>
  <c r="AI152" i="2"/>
  <c r="AI151" i="2"/>
  <c r="AI150" i="2"/>
  <c r="AI149" i="2"/>
  <c r="AI148" i="2"/>
  <c r="AI147" i="2"/>
  <c r="AI146" i="2"/>
  <c r="AI145" i="2"/>
  <c r="AI144" i="2"/>
  <c r="AI143" i="2"/>
  <c r="AI142" i="2"/>
  <c r="AI141" i="2"/>
  <c r="AI140" i="2"/>
  <c r="AI139" i="2"/>
  <c r="AI138" i="2"/>
  <c r="AI137" i="2"/>
  <c r="AI136" i="2"/>
  <c r="AI135" i="2"/>
  <c r="AI134" i="2"/>
  <c r="AI133" i="2"/>
  <c r="AI132" i="2"/>
  <c r="AI131" i="2"/>
  <c r="AI130" i="2"/>
  <c r="AI129" i="2"/>
  <c r="AI128" i="2"/>
  <c r="AI127" i="2"/>
  <c r="AI126" i="2"/>
  <c r="AI125" i="2"/>
  <c r="AI124" i="2"/>
  <c r="AI123" i="2"/>
  <c r="AI122" i="2"/>
  <c r="AI121" i="2"/>
  <c r="AI120" i="2"/>
  <c r="AI119" i="2"/>
  <c r="AI118" i="2"/>
  <c r="AI117" i="2"/>
  <c r="AI116" i="2"/>
  <c r="AI115" i="2"/>
  <c r="AI114" i="2"/>
  <c r="AI113" i="2"/>
  <c r="AI112" i="2"/>
  <c r="AI111" i="2"/>
  <c r="AI110" i="2"/>
  <c r="AI109" i="2"/>
  <c r="AI108" i="2"/>
  <c r="AI107" i="2"/>
  <c r="AI106" i="2"/>
  <c r="AI105" i="2"/>
  <c r="AI104" i="2"/>
  <c r="AI103" i="2"/>
  <c r="AI102" i="2"/>
  <c r="AI101" i="2"/>
  <c r="AI100" i="2"/>
  <c r="AI99" i="2"/>
  <c r="AI98" i="2"/>
  <c r="AI97" i="2"/>
  <c r="AI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I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I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H4" i="3"/>
  <c r="A6" i="3"/>
  <c r="B6" i="3"/>
  <c r="C6" i="3"/>
  <c r="D6" i="3"/>
  <c r="E6" i="3"/>
  <c r="F6" i="3"/>
  <c r="G6" i="3"/>
  <c r="H6" i="3"/>
  <c r="A8" i="3"/>
  <c r="B8" i="3"/>
  <c r="C8" i="3"/>
  <c r="D8" i="3"/>
  <c r="E8" i="3"/>
  <c r="F8" i="3"/>
  <c r="G8" i="3"/>
  <c r="H8" i="3"/>
  <c r="A10" i="3"/>
  <c r="B10" i="3"/>
  <c r="C10" i="3"/>
  <c r="D10" i="3"/>
  <c r="E10" i="3"/>
  <c r="F10" i="3"/>
  <c r="G10" i="3"/>
  <c r="H10" i="3"/>
  <c r="A12" i="3"/>
  <c r="B12" i="3"/>
  <c r="C12" i="3"/>
  <c r="D12" i="3"/>
  <c r="E12" i="3"/>
  <c r="F12" i="3"/>
  <c r="G12" i="3"/>
  <c r="H12" i="3"/>
  <c r="A14" i="3"/>
  <c r="B14" i="3"/>
  <c r="C14" i="3"/>
  <c r="D14" i="3"/>
  <c r="E14" i="3"/>
  <c r="F14" i="3"/>
  <c r="G14" i="3"/>
  <c r="H14" i="3"/>
  <c r="A16" i="3"/>
  <c r="B16" i="3"/>
  <c r="C16" i="3"/>
  <c r="D16" i="3"/>
  <c r="E16" i="3"/>
  <c r="F16" i="3"/>
  <c r="G16" i="3"/>
  <c r="H16" i="3"/>
  <c r="A18" i="3"/>
  <c r="B18" i="3"/>
  <c r="C18" i="3"/>
  <c r="D18" i="3"/>
  <c r="E18" i="3"/>
  <c r="F18" i="3"/>
  <c r="G18" i="3"/>
  <c r="H18" i="3"/>
  <c r="A20" i="3"/>
  <c r="B20" i="3"/>
  <c r="C20" i="3"/>
  <c r="D20" i="3"/>
  <c r="E20" i="3"/>
  <c r="F20" i="3"/>
  <c r="G20" i="3"/>
  <c r="H20" i="3"/>
  <c r="A22" i="3"/>
  <c r="B22" i="3"/>
  <c r="C22" i="3"/>
  <c r="D22" i="3"/>
  <c r="E22" i="3"/>
  <c r="F22" i="3"/>
  <c r="G22" i="3"/>
  <c r="H22" i="3"/>
  <c r="A24" i="3"/>
  <c r="B24" i="3"/>
  <c r="C24" i="3"/>
  <c r="D24" i="3"/>
  <c r="E24" i="3"/>
  <c r="F24" i="3"/>
  <c r="G24" i="3"/>
  <c r="H24" i="3"/>
  <c r="A26" i="3"/>
  <c r="B26" i="3"/>
  <c r="C26" i="3"/>
  <c r="D26" i="3"/>
  <c r="E26" i="3"/>
  <c r="F26" i="3"/>
  <c r="G26" i="3"/>
  <c r="H26" i="3"/>
  <c r="A28" i="3"/>
  <c r="B28" i="3"/>
  <c r="C28" i="3"/>
  <c r="D28" i="3"/>
  <c r="E28" i="3"/>
  <c r="F28" i="3"/>
  <c r="G28" i="3"/>
  <c r="H28" i="3"/>
  <c r="A30" i="3"/>
  <c r="B30" i="3"/>
  <c r="C30" i="3"/>
  <c r="D30" i="3"/>
  <c r="E30" i="3"/>
  <c r="F30" i="3"/>
  <c r="G30" i="3"/>
  <c r="H30" i="3"/>
  <c r="A32" i="3"/>
  <c r="B32" i="3"/>
  <c r="C32" i="3"/>
  <c r="D32" i="3"/>
  <c r="E32" i="3"/>
  <c r="F32" i="3"/>
  <c r="G32" i="3"/>
  <c r="H32" i="3"/>
  <c r="A34" i="3"/>
  <c r="B34" i="3"/>
  <c r="C34" i="3"/>
  <c r="D34" i="3"/>
  <c r="E34" i="3"/>
  <c r="F34" i="3"/>
  <c r="G34" i="3"/>
  <c r="H34" i="3"/>
  <c r="A36" i="3"/>
  <c r="B36" i="3"/>
  <c r="C36" i="3"/>
  <c r="D36" i="3"/>
  <c r="E36" i="3"/>
  <c r="F36" i="3"/>
  <c r="G36" i="3"/>
  <c r="H36" i="3"/>
  <c r="A38" i="3"/>
  <c r="B38" i="3"/>
  <c r="C38" i="3"/>
  <c r="D38" i="3"/>
  <c r="E38" i="3"/>
  <c r="F38" i="3"/>
  <c r="G38" i="3"/>
  <c r="H38" i="3"/>
  <c r="A40" i="3"/>
  <c r="B40" i="3"/>
  <c r="C40" i="3"/>
  <c r="D40" i="3"/>
  <c r="E40" i="3"/>
  <c r="F40" i="3"/>
  <c r="G40" i="3"/>
  <c r="H40" i="3"/>
  <c r="A42" i="3"/>
  <c r="B42" i="3"/>
  <c r="C42" i="3"/>
  <c r="D42" i="3"/>
  <c r="E42" i="3"/>
  <c r="F42" i="3"/>
  <c r="G42" i="3"/>
  <c r="H42" i="3"/>
  <c r="A44" i="3"/>
  <c r="B44" i="3"/>
  <c r="C44" i="3"/>
  <c r="D44" i="3"/>
  <c r="E44" i="3"/>
  <c r="F44" i="3"/>
  <c r="G44" i="3"/>
  <c r="H44" i="3"/>
  <c r="A46" i="3"/>
  <c r="B46" i="3"/>
  <c r="C46" i="3"/>
  <c r="D46" i="3"/>
  <c r="E46" i="3"/>
  <c r="F46" i="3"/>
  <c r="G46" i="3"/>
  <c r="H46" i="3"/>
  <c r="A48" i="3"/>
  <c r="B48" i="3"/>
  <c r="C48" i="3"/>
  <c r="D48" i="3"/>
  <c r="E48" i="3"/>
  <c r="F48" i="3"/>
  <c r="G48" i="3"/>
  <c r="H48" i="3"/>
  <c r="A50" i="3"/>
  <c r="B50" i="3"/>
  <c r="C50" i="3"/>
  <c r="D50" i="3"/>
  <c r="E50" i="3"/>
  <c r="F50" i="3"/>
  <c r="G50" i="3"/>
  <c r="H50" i="3"/>
  <c r="A52" i="3"/>
  <c r="B52" i="3"/>
  <c r="C52" i="3"/>
  <c r="D52" i="3"/>
  <c r="E52" i="3"/>
  <c r="F52" i="3"/>
  <c r="G52" i="3"/>
  <c r="H52" i="3"/>
  <c r="A54" i="3"/>
  <c r="B54" i="3"/>
  <c r="C54" i="3"/>
  <c r="D54" i="3"/>
  <c r="E54" i="3"/>
  <c r="F54" i="3"/>
  <c r="G54" i="3"/>
  <c r="H54" i="3"/>
  <c r="A56" i="3"/>
  <c r="B56" i="3"/>
  <c r="C56" i="3"/>
  <c r="D56" i="3"/>
  <c r="E56" i="3"/>
  <c r="F56" i="3"/>
  <c r="G56" i="3"/>
  <c r="H56" i="3"/>
  <c r="A58" i="3"/>
  <c r="B58" i="3"/>
  <c r="C58" i="3"/>
  <c r="D58" i="3"/>
  <c r="E58" i="3"/>
  <c r="F58" i="3"/>
  <c r="G58" i="3"/>
  <c r="H58" i="3"/>
  <c r="A60" i="3"/>
  <c r="B60" i="3"/>
  <c r="C60" i="3"/>
  <c r="D60" i="3"/>
  <c r="E60" i="3"/>
  <c r="F60" i="3"/>
  <c r="G60" i="3"/>
  <c r="H60" i="3"/>
  <c r="A62" i="3"/>
  <c r="B62" i="3"/>
  <c r="C62" i="3"/>
  <c r="D62" i="3"/>
  <c r="E62" i="3"/>
  <c r="F62" i="3"/>
  <c r="G62" i="3"/>
  <c r="H62" i="3"/>
  <c r="A64" i="3"/>
  <c r="B64" i="3"/>
  <c r="C64" i="3"/>
  <c r="D64" i="3"/>
  <c r="E64" i="3"/>
  <c r="F64" i="3"/>
  <c r="G64" i="3"/>
  <c r="H64" i="3"/>
  <c r="A66" i="3"/>
  <c r="B66" i="3"/>
  <c r="C66" i="3"/>
  <c r="D66" i="3"/>
  <c r="E66" i="3"/>
  <c r="F66" i="3"/>
  <c r="G66" i="3"/>
  <c r="H66" i="3"/>
  <c r="A68" i="3"/>
  <c r="B68" i="3"/>
  <c r="C68" i="3"/>
  <c r="D68" i="3"/>
  <c r="E68" i="3"/>
  <c r="F68" i="3"/>
  <c r="G68" i="3"/>
  <c r="H68" i="3"/>
  <c r="A70" i="3"/>
  <c r="B70" i="3"/>
  <c r="C70" i="3"/>
  <c r="D70" i="3"/>
  <c r="E70" i="3"/>
  <c r="F70" i="3"/>
  <c r="G70" i="3"/>
  <c r="H70" i="3"/>
  <c r="A72" i="3"/>
  <c r="B72" i="3"/>
  <c r="C72" i="3"/>
  <c r="D72" i="3"/>
  <c r="E72" i="3"/>
  <c r="F72" i="3"/>
  <c r="G72" i="3"/>
  <c r="H72" i="3"/>
  <c r="A74" i="3"/>
  <c r="B74" i="3"/>
  <c r="C74" i="3"/>
  <c r="D74" i="3"/>
  <c r="E74" i="3"/>
  <c r="F74" i="3"/>
  <c r="G74" i="3"/>
  <c r="H74" i="3"/>
  <c r="A76" i="3"/>
  <c r="B76" i="3"/>
  <c r="C76" i="3"/>
  <c r="D76" i="3"/>
  <c r="E76" i="3"/>
  <c r="F76" i="3"/>
  <c r="G76" i="3"/>
  <c r="H76" i="3"/>
  <c r="A78" i="3"/>
  <c r="B78" i="3"/>
  <c r="C78" i="3"/>
  <c r="D78" i="3"/>
  <c r="E78" i="3"/>
  <c r="F78" i="3"/>
  <c r="G78" i="3"/>
  <c r="H78" i="3"/>
  <c r="A80" i="3"/>
  <c r="B80" i="3"/>
  <c r="C80" i="3"/>
  <c r="D80" i="3"/>
  <c r="E80" i="3"/>
  <c r="F80" i="3"/>
  <c r="G80" i="3"/>
  <c r="H80" i="3"/>
  <c r="A82" i="3"/>
  <c r="B82" i="3"/>
  <c r="C82" i="3"/>
  <c r="D82" i="3"/>
  <c r="E82" i="3"/>
  <c r="F82" i="3"/>
  <c r="G82" i="3"/>
  <c r="H82" i="3"/>
  <c r="A84" i="3"/>
  <c r="B84" i="3"/>
  <c r="C84" i="3"/>
  <c r="D84" i="3"/>
  <c r="E84" i="3"/>
  <c r="F84" i="3"/>
  <c r="G84" i="3"/>
  <c r="H84" i="3"/>
  <c r="A86" i="3"/>
  <c r="B86" i="3"/>
  <c r="C86" i="3"/>
  <c r="D86" i="3"/>
  <c r="E86" i="3"/>
  <c r="F86" i="3"/>
  <c r="G86" i="3"/>
  <c r="H86" i="3"/>
  <c r="A88" i="3"/>
  <c r="B88" i="3"/>
  <c r="C88" i="3"/>
  <c r="D88" i="3"/>
  <c r="E88" i="3"/>
  <c r="F88" i="3"/>
  <c r="G88" i="3"/>
  <c r="H88" i="3"/>
  <c r="A90" i="3"/>
  <c r="B90" i="3"/>
  <c r="C90" i="3"/>
  <c r="D90" i="3"/>
  <c r="E90" i="3"/>
  <c r="F90" i="3"/>
  <c r="G90" i="3"/>
  <c r="H90" i="3"/>
  <c r="A92" i="3"/>
  <c r="B92" i="3"/>
  <c r="C92" i="3"/>
  <c r="D92" i="3"/>
  <c r="E92" i="3"/>
  <c r="F92" i="3"/>
  <c r="G92" i="3"/>
  <c r="H92" i="3"/>
  <c r="A94" i="3"/>
  <c r="B94" i="3"/>
  <c r="C94" i="3"/>
  <c r="D94" i="3"/>
  <c r="E94" i="3"/>
  <c r="F94" i="3"/>
  <c r="G94" i="3"/>
  <c r="H94" i="3"/>
  <c r="A96" i="3"/>
  <c r="B96" i="3"/>
  <c r="C96" i="3"/>
  <c r="D96" i="3"/>
  <c r="E96" i="3"/>
  <c r="F96" i="3"/>
  <c r="G96" i="3"/>
  <c r="H96" i="3"/>
  <c r="A98" i="3"/>
  <c r="B98" i="3"/>
  <c r="C98" i="3"/>
  <c r="D98" i="3"/>
  <c r="E98" i="3"/>
  <c r="F98" i="3"/>
  <c r="G98" i="3"/>
  <c r="H98" i="3"/>
  <c r="A100" i="3"/>
  <c r="B100" i="3"/>
  <c r="C100" i="3"/>
  <c r="D100" i="3"/>
  <c r="E100" i="3"/>
  <c r="F100" i="3"/>
  <c r="G100" i="3"/>
  <c r="H100" i="3"/>
  <c r="A102" i="3"/>
  <c r="B102" i="3"/>
  <c r="C102" i="3"/>
  <c r="D102" i="3"/>
  <c r="E102" i="3"/>
  <c r="F102" i="3"/>
  <c r="G102" i="3"/>
  <c r="H102" i="3"/>
  <c r="A104" i="3"/>
  <c r="B104" i="3"/>
  <c r="C104" i="3"/>
  <c r="D104" i="3"/>
  <c r="E104" i="3"/>
  <c r="F104" i="3"/>
  <c r="G104" i="3"/>
  <c r="H104" i="3"/>
  <c r="A106" i="3"/>
  <c r="B106" i="3"/>
  <c r="C106" i="3"/>
  <c r="D106" i="3"/>
  <c r="E106" i="3"/>
  <c r="F106" i="3"/>
  <c r="G106" i="3"/>
  <c r="H106" i="3"/>
  <c r="A108" i="3"/>
  <c r="B108" i="3"/>
  <c r="C108" i="3"/>
  <c r="D108" i="3"/>
  <c r="E108" i="3"/>
  <c r="F108" i="3"/>
  <c r="G108" i="3"/>
  <c r="H108" i="3"/>
  <c r="A110" i="3"/>
  <c r="B110" i="3"/>
  <c r="C110" i="3"/>
  <c r="D110" i="3"/>
  <c r="E110" i="3"/>
  <c r="F110" i="3"/>
  <c r="G110" i="3"/>
  <c r="H110" i="3"/>
  <c r="A112" i="3"/>
  <c r="B112" i="3"/>
  <c r="C112" i="3"/>
  <c r="D112" i="3"/>
  <c r="E112" i="3"/>
  <c r="F112" i="3"/>
  <c r="G112" i="3"/>
  <c r="H112" i="3"/>
  <c r="A114" i="3"/>
  <c r="B114" i="3"/>
  <c r="C114" i="3"/>
  <c r="D114" i="3"/>
  <c r="E114" i="3"/>
  <c r="F114" i="3"/>
  <c r="G114" i="3"/>
  <c r="H114" i="3"/>
  <c r="A116" i="3"/>
  <c r="B116" i="3"/>
  <c r="C116" i="3"/>
  <c r="D116" i="3"/>
  <c r="E116" i="3"/>
  <c r="F116" i="3"/>
  <c r="G116" i="3"/>
  <c r="H116" i="3"/>
  <c r="A118" i="3"/>
  <c r="B118" i="3"/>
  <c r="C118" i="3"/>
  <c r="D118" i="3"/>
  <c r="E118" i="3"/>
  <c r="F118" i="3"/>
  <c r="G118" i="3"/>
  <c r="H118" i="3"/>
  <c r="A120" i="3"/>
  <c r="B120" i="3"/>
  <c r="C120" i="3"/>
  <c r="D120" i="3"/>
  <c r="E120" i="3"/>
  <c r="F120" i="3"/>
  <c r="G120" i="3"/>
  <c r="H120" i="3"/>
  <c r="D2" i="3"/>
  <c r="D4" i="65531"/>
  <c r="B6" i="65531"/>
  <c r="B5" i="65531"/>
  <c r="D6" i="65531"/>
  <c r="D7" i="65531"/>
  <c r="D8" i="65531"/>
  <c r="B7" i="65531"/>
  <c r="D10" i="65531"/>
  <c r="D11" i="65531"/>
  <c r="H4" i="65531"/>
  <c r="H3" i="65531"/>
  <c r="H2" i="65531"/>
  <c r="K3" i="65531"/>
  <c r="K2" i="65531"/>
  <c r="K4" i="65531"/>
  <c r="H5" i="65531"/>
  <c r="K5" i="65531"/>
  <c r="H6" i="65531"/>
  <c r="K6" i="65531"/>
  <c r="H7" i="65531"/>
  <c r="K7" i="65531"/>
  <c r="H8" i="65531"/>
  <c r="K8" i="65531"/>
  <c r="H9" i="65531"/>
  <c r="K9" i="65531"/>
  <c r="H10" i="65531"/>
  <c r="K10" i="65531"/>
  <c r="H11" i="65531"/>
  <c r="K11" i="65531"/>
  <c r="H12" i="65531"/>
  <c r="K12" i="65531"/>
  <c r="H13" i="65531"/>
  <c r="K13" i="65531"/>
  <c r="H14" i="65531"/>
  <c r="K14" i="65531"/>
  <c r="H15" i="65531"/>
  <c r="K15" i="65531"/>
  <c r="H16" i="65531"/>
  <c r="K16" i="65531"/>
  <c r="H17" i="65531"/>
  <c r="K17" i="65531"/>
  <c r="H18" i="65531"/>
  <c r="K18" i="65531"/>
  <c r="H19" i="65531"/>
  <c r="K19" i="65531"/>
  <c r="H20" i="65531"/>
  <c r="K20" i="65531"/>
  <c r="H21" i="65531"/>
  <c r="K21" i="65531"/>
  <c r="K22" i="65531"/>
  <c r="K23" i="65531"/>
  <c r="K24" i="65531"/>
  <c r="K25" i="65531"/>
  <c r="K26" i="65531"/>
  <c r="K27" i="65531"/>
  <c r="K28" i="65531"/>
  <c r="K29" i="65531"/>
  <c r="K30" i="65531"/>
  <c r="K31" i="65531"/>
  <c r="K32" i="65531"/>
  <c r="K33" i="65531"/>
  <c r="K34" i="65531"/>
  <c r="K35" i="65531"/>
  <c r="K36" i="65531"/>
  <c r="K37" i="65531"/>
  <c r="K38" i="65531"/>
  <c r="K39" i="65531"/>
  <c r="K40" i="65531"/>
  <c r="K41" i="65531"/>
  <c r="K42" i="65531"/>
  <c r="K43" i="65531"/>
  <c r="K44" i="65531"/>
  <c r="K45" i="65531"/>
  <c r="K46" i="65531"/>
  <c r="K47" i="65531"/>
  <c r="K48" i="65531"/>
  <c r="K49" i="65531"/>
  <c r="K50" i="65531"/>
  <c r="K51" i="65531"/>
  <c r="K52" i="65531"/>
  <c r="K53" i="65531"/>
  <c r="K54" i="65531"/>
  <c r="K55" i="65531"/>
  <c r="K56" i="65531"/>
  <c r="K57" i="65531"/>
  <c r="K58" i="65531"/>
  <c r="K59" i="65531"/>
  <c r="K60" i="65531"/>
  <c r="K61" i="65531"/>
  <c r="K62" i="65531"/>
  <c r="K63" i="65531"/>
  <c r="K64" i="65531"/>
  <c r="K65" i="65531"/>
  <c r="K66" i="65531"/>
  <c r="K67" i="65531"/>
  <c r="K68" i="65531"/>
  <c r="K69" i="65531"/>
  <c r="K70" i="65531"/>
  <c r="K71" i="65531"/>
  <c r="K72" i="65531"/>
  <c r="K73" i="65531"/>
  <c r="K74" i="65531"/>
  <c r="K75" i="65531"/>
  <c r="K76" i="65531"/>
  <c r="K77" i="65531"/>
  <c r="K78" i="65531"/>
  <c r="K79" i="65531"/>
  <c r="K80" i="65531"/>
  <c r="K81" i="65531"/>
  <c r="K82" i="65531"/>
  <c r="K83" i="65531"/>
  <c r="K84" i="65531"/>
  <c r="K85" i="65531"/>
  <c r="K86" i="65531"/>
  <c r="K87" i="65531"/>
  <c r="K88" i="65531"/>
  <c r="K89" i="65531"/>
  <c r="K90" i="65531"/>
  <c r="K91" i="65531"/>
  <c r="K92" i="65531"/>
  <c r="K93" i="65531"/>
  <c r="K94" i="65531"/>
  <c r="K95" i="65531"/>
  <c r="K96" i="65531"/>
  <c r="K97" i="65531"/>
  <c r="K98" i="65531"/>
  <c r="K99" i="65531"/>
  <c r="K100" i="65531"/>
  <c r="K101" i="65531"/>
  <c r="K102" i="65531"/>
  <c r="K103" i="65531"/>
  <c r="K104" i="65531"/>
  <c r="K105" i="65531"/>
  <c r="K106" i="65531"/>
  <c r="K107" i="65531"/>
  <c r="K108" i="65531"/>
  <c r="K109" i="65531"/>
  <c r="K110" i="65531"/>
  <c r="K111" i="65531"/>
  <c r="K112" i="65531"/>
  <c r="K113" i="65531"/>
  <c r="K114" i="65531"/>
  <c r="K115" i="65531"/>
  <c r="K116" i="65531"/>
  <c r="K117" i="65531"/>
  <c r="K118" i="65531"/>
  <c r="K119" i="65531"/>
  <c r="K120" i="65531"/>
  <c r="K121" i="65531"/>
  <c r="K122" i="65531"/>
  <c r="K123" i="65531"/>
  <c r="K124" i="65531"/>
  <c r="K125" i="65531"/>
  <c r="K126" i="65531"/>
  <c r="K127" i="65531"/>
  <c r="K128" i="65531"/>
  <c r="K129" i="65531"/>
  <c r="K130" i="65531"/>
  <c r="K131" i="65531"/>
  <c r="K132" i="65531"/>
  <c r="K133" i="65531"/>
  <c r="K134" i="65531"/>
  <c r="K135" i="65531"/>
  <c r="K136" i="65531"/>
  <c r="K137" i="65531"/>
  <c r="H138" i="65531"/>
  <c r="K138" i="65531"/>
  <c r="H139" i="65531"/>
  <c r="K139" i="65531"/>
  <c r="H140" i="65531"/>
  <c r="K140" i="65531"/>
  <c r="H141" i="65531"/>
  <c r="K141" i="65531"/>
  <c r="H142" i="65531"/>
  <c r="K142" i="65531"/>
  <c r="H143" i="65531"/>
  <c r="K143" i="65531"/>
  <c r="H144" i="65531"/>
  <c r="K144" i="65531"/>
  <c r="H145" i="65531"/>
  <c r="K145" i="65531"/>
  <c r="H146" i="65531"/>
  <c r="K146" i="65531"/>
  <c r="H147" i="65531"/>
  <c r="K147" i="65531"/>
  <c r="H148" i="65531"/>
  <c r="K148" i="65531"/>
  <c r="H149" i="65531"/>
  <c r="K149" i="65531"/>
  <c r="H150" i="65531"/>
  <c r="K150" i="65531"/>
  <c r="H151" i="65531"/>
  <c r="K151" i="65531"/>
  <c r="H152" i="65531"/>
  <c r="K152" i="65531"/>
  <c r="H153" i="65531"/>
  <c r="K153" i="65531"/>
  <c r="H154" i="65531"/>
  <c r="K154" i="65531"/>
  <c r="H155" i="65531"/>
  <c r="K155" i="65531"/>
  <c r="H156" i="65531"/>
  <c r="K156" i="65531"/>
  <c r="H157" i="65531"/>
  <c r="K157" i="65531"/>
  <c r="H158" i="65531"/>
  <c r="K158" i="65531"/>
  <c r="M157" i="65531"/>
  <c r="M158" i="65531"/>
  <c r="M156" i="65531"/>
  <c r="M155" i="65531"/>
  <c r="M154" i="65531"/>
  <c r="M153" i="65531"/>
  <c r="M152" i="65531"/>
  <c r="M151" i="65531"/>
  <c r="M150" i="65531"/>
  <c r="M149" i="65531"/>
  <c r="M148" i="65531"/>
  <c r="M147" i="65531"/>
  <c r="M146" i="65531"/>
  <c r="M145" i="65531"/>
  <c r="M144" i="65531"/>
  <c r="M143" i="65531"/>
  <c r="M142" i="65531"/>
  <c r="M141" i="65531"/>
  <c r="M140" i="65531"/>
  <c r="M139" i="65531"/>
  <c r="M138" i="65531"/>
  <c r="M137" i="65531"/>
  <c r="M136" i="65531"/>
  <c r="M135" i="65531"/>
  <c r="M134" i="65531"/>
  <c r="M133" i="65531"/>
  <c r="M132" i="65531"/>
  <c r="M131" i="65531"/>
  <c r="M130" i="65531"/>
  <c r="M129" i="65531"/>
  <c r="M128" i="65531"/>
  <c r="M127" i="65531"/>
  <c r="M126" i="65531"/>
  <c r="M125" i="65531"/>
  <c r="M124" i="65531"/>
  <c r="M123" i="65531"/>
  <c r="M122" i="65531"/>
  <c r="M121" i="65531"/>
  <c r="M120" i="65531"/>
  <c r="M119" i="65531"/>
  <c r="M118" i="65531"/>
  <c r="M117" i="65531"/>
  <c r="M116" i="65531"/>
  <c r="M115" i="65531"/>
  <c r="M114" i="65531"/>
  <c r="M113" i="65531"/>
  <c r="M112" i="65531"/>
  <c r="M111" i="65531"/>
  <c r="M110" i="65531"/>
  <c r="M109" i="65531"/>
  <c r="M108" i="65531"/>
  <c r="M107" i="65531"/>
  <c r="M106" i="65531"/>
  <c r="M105" i="65531"/>
  <c r="M104" i="65531"/>
  <c r="M103" i="65531"/>
  <c r="M102" i="65531"/>
  <c r="M101" i="65531"/>
  <c r="M100" i="65531"/>
  <c r="M99" i="65531"/>
  <c r="M98" i="65531"/>
  <c r="M97" i="65531"/>
  <c r="M96" i="65531"/>
  <c r="M95" i="65531"/>
  <c r="M94" i="65531"/>
  <c r="M93" i="65531"/>
  <c r="M92" i="65531"/>
  <c r="M91" i="65531"/>
  <c r="M90" i="65531"/>
  <c r="M89" i="65531"/>
  <c r="M88" i="65531"/>
  <c r="M87" i="65531"/>
  <c r="M86" i="65531"/>
  <c r="M85" i="65531"/>
  <c r="M84" i="65531"/>
  <c r="M83" i="65531"/>
  <c r="M82" i="65531"/>
  <c r="M81" i="65531"/>
  <c r="M80" i="65531"/>
  <c r="M79" i="65531"/>
  <c r="M78" i="65531"/>
  <c r="M77" i="65531"/>
  <c r="M76" i="65531"/>
  <c r="M75" i="65531"/>
  <c r="M74" i="65531"/>
  <c r="M73" i="65531"/>
  <c r="M72" i="65531"/>
  <c r="M71" i="65531"/>
  <c r="M70" i="65531"/>
  <c r="M69" i="65531"/>
  <c r="M68" i="65531"/>
  <c r="M67" i="65531"/>
  <c r="M66" i="65531"/>
  <c r="M65" i="65531"/>
  <c r="M64" i="65531"/>
  <c r="M63" i="65531"/>
  <c r="M62" i="65531"/>
  <c r="M61" i="65531"/>
  <c r="M60" i="65531"/>
  <c r="M59" i="65531"/>
  <c r="M58" i="65531"/>
  <c r="M57" i="65531"/>
  <c r="M56" i="65531"/>
  <c r="M55" i="65531"/>
  <c r="M54" i="65531"/>
  <c r="M53" i="65531"/>
  <c r="M52" i="65531"/>
  <c r="M51" i="65531"/>
  <c r="M50" i="65531"/>
  <c r="M49" i="65531"/>
  <c r="M48" i="65531"/>
  <c r="M47" i="65531"/>
  <c r="M46" i="65531"/>
  <c r="M45" i="65531"/>
  <c r="M44" i="65531"/>
  <c r="M43" i="65531"/>
  <c r="M42" i="65531"/>
  <c r="M41" i="65531"/>
  <c r="M40" i="65531"/>
  <c r="M39" i="65531"/>
  <c r="M38" i="65531"/>
  <c r="M37" i="65531"/>
  <c r="M36" i="65531"/>
  <c r="M35" i="65531"/>
  <c r="M34" i="65531"/>
  <c r="M33" i="65531"/>
  <c r="M32" i="65531"/>
  <c r="M31" i="65531"/>
  <c r="M30" i="65531"/>
  <c r="M29" i="65531"/>
  <c r="M28" i="65531"/>
  <c r="M27" i="65531"/>
  <c r="M26" i="65531"/>
  <c r="M25" i="65531"/>
  <c r="P26" i="65531"/>
  <c r="M24" i="65531"/>
  <c r="M23" i="65531"/>
  <c r="P24" i="65531"/>
  <c r="S25" i="65531"/>
  <c r="P27" i="65531"/>
  <c r="P25" i="65531"/>
  <c r="S26" i="65531"/>
  <c r="P28" i="65531"/>
  <c r="S27" i="65531"/>
  <c r="P29" i="65531"/>
  <c r="S28" i="65531"/>
  <c r="P30" i="65531"/>
  <c r="S29" i="65531"/>
  <c r="P31" i="65531"/>
  <c r="S30" i="65531"/>
  <c r="P32" i="65531"/>
  <c r="S31" i="65531"/>
  <c r="P33" i="65531"/>
  <c r="S32" i="65531"/>
  <c r="P34" i="65531"/>
  <c r="S33" i="65531"/>
  <c r="P35" i="65531"/>
  <c r="S34" i="65531"/>
  <c r="P36" i="65531"/>
  <c r="S35" i="65531"/>
  <c r="P37" i="65531"/>
  <c r="S36" i="65531"/>
  <c r="P38" i="65531"/>
  <c r="S37" i="65531"/>
  <c r="P39" i="65531"/>
  <c r="S38" i="65531"/>
  <c r="P40" i="65531"/>
  <c r="S39" i="65531"/>
  <c r="P41" i="65531"/>
  <c r="S40" i="65531"/>
  <c r="P42" i="65531"/>
  <c r="S41" i="65531"/>
  <c r="P43" i="65531"/>
  <c r="S42" i="65531"/>
  <c r="P44" i="65531"/>
  <c r="S43" i="65531"/>
  <c r="P45" i="65531"/>
  <c r="S44" i="65531"/>
  <c r="P46" i="65531"/>
  <c r="S45" i="65531"/>
  <c r="P47" i="65531"/>
  <c r="S46" i="65531"/>
  <c r="P48" i="65531"/>
  <c r="S47" i="65531"/>
  <c r="P49" i="65531"/>
  <c r="S48" i="65531"/>
  <c r="P50" i="65531"/>
  <c r="S49" i="65531"/>
  <c r="P51" i="65531"/>
  <c r="S50" i="65531"/>
  <c r="P52" i="65531"/>
  <c r="S51" i="65531"/>
  <c r="P53" i="65531"/>
  <c r="S52" i="65531"/>
  <c r="P54" i="65531"/>
  <c r="S53" i="65531"/>
  <c r="P55" i="65531"/>
  <c r="S54" i="65531"/>
  <c r="P56" i="65531"/>
  <c r="S55" i="65531"/>
  <c r="P57" i="65531"/>
  <c r="S56" i="65531"/>
  <c r="P58" i="65531"/>
  <c r="S57" i="65531"/>
  <c r="P59" i="65531"/>
  <c r="S58" i="65531"/>
  <c r="P60" i="65531"/>
  <c r="S59" i="65531"/>
  <c r="P61" i="65531"/>
  <c r="S60" i="65531"/>
  <c r="P62" i="65531"/>
  <c r="S61" i="65531"/>
  <c r="P63" i="65531"/>
  <c r="S62" i="65531"/>
  <c r="P64" i="65531"/>
  <c r="S63" i="65531"/>
  <c r="P65" i="65531"/>
  <c r="S64" i="65531"/>
  <c r="P66" i="65531"/>
  <c r="S65" i="65531"/>
  <c r="P67" i="65531"/>
  <c r="S66" i="65531"/>
  <c r="P68" i="65531"/>
  <c r="S67" i="65531"/>
  <c r="P69" i="65531"/>
  <c r="S68" i="65531"/>
  <c r="P70" i="65531"/>
  <c r="S69" i="65531"/>
  <c r="P71" i="65531"/>
  <c r="S70" i="65531"/>
  <c r="P72" i="65531"/>
  <c r="S71" i="65531"/>
  <c r="P73" i="65531"/>
  <c r="S72" i="65531"/>
  <c r="P74" i="65531"/>
  <c r="S73" i="65531"/>
  <c r="P75" i="65531"/>
  <c r="S74" i="65531"/>
  <c r="P76" i="65531"/>
  <c r="S75" i="65531"/>
  <c r="P77" i="65531"/>
  <c r="S76" i="65531"/>
  <c r="P78" i="65531"/>
  <c r="S77" i="65531"/>
  <c r="P79" i="65531"/>
  <c r="S78" i="65531"/>
  <c r="P80" i="65531"/>
  <c r="S79" i="65531"/>
  <c r="P81" i="65531"/>
  <c r="S80" i="65531"/>
  <c r="P82" i="65531"/>
  <c r="S81" i="65531"/>
  <c r="P83" i="65531"/>
  <c r="S82" i="65531"/>
  <c r="P84" i="65531"/>
  <c r="S83" i="65531"/>
  <c r="P85" i="65531"/>
  <c r="S84" i="65531"/>
  <c r="P86" i="65531"/>
  <c r="S85" i="65531"/>
  <c r="P87" i="65531"/>
  <c r="S86" i="65531"/>
  <c r="P88" i="65531"/>
  <c r="S87" i="65531"/>
  <c r="P89" i="65531"/>
  <c r="S88" i="65531"/>
  <c r="P90" i="65531"/>
  <c r="S89" i="65531"/>
  <c r="P91" i="65531"/>
  <c r="S90" i="65531"/>
  <c r="P92" i="65531"/>
  <c r="S91" i="65531"/>
  <c r="P93" i="65531"/>
  <c r="S92" i="65531"/>
  <c r="P94" i="65531"/>
  <c r="S93" i="65531"/>
  <c r="P95" i="65531"/>
  <c r="S94" i="65531"/>
  <c r="P96" i="65531"/>
  <c r="S95" i="65531"/>
  <c r="P97" i="65531"/>
  <c r="S96" i="65531"/>
  <c r="P98" i="65531"/>
  <c r="S97" i="65531"/>
  <c r="P99" i="65531"/>
  <c r="S98" i="65531"/>
  <c r="P100" i="65531"/>
  <c r="S99" i="65531"/>
  <c r="P101" i="65531"/>
  <c r="S100" i="65531"/>
  <c r="P102" i="65531"/>
  <c r="S101" i="65531"/>
  <c r="P103" i="65531"/>
  <c r="S102" i="65531"/>
  <c r="P104" i="65531"/>
  <c r="S103" i="65531"/>
  <c r="P105" i="65531"/>
  <c r="S104" i="65531"/>
  <c r="P106" i="65531"/>
  <c r="S105" i="65531"/>
  <c r="P107" i="65531"/>
  <c r="S106" i="65531"/>
  <c r="P108" i="65531"/>
  <c r="S107" i="65531"/>
  <c r="P109" i="65531"/>
  <c r="S108" i="65531"/>
  <c r="P110" i="65531"/>
  <c r="S109" i="65531"/>
  <c r="P111" i="65531"/>
  <c r="S110" i="65531"/>
  <c r="P112" i="65531"/>
  <c r="S111" i="65531"/>
  <c r="P113" i="65531"/>
  <c r="S112" i="65531"/>
  <c r="P114" i="65531"/>
  <c r="S113" i="65531"/>
  <c r="P115" i="65531"/>
  <c r="S114" i="65531"/>
  <c r="P116" i="65531"/>
  <c r="S115" i="65531"/>
  <c r="P117" i="65531"/>
  <c r="S116" i="65531"/>
  <c r="P118" i="65531"/>
  <c r="S117" i="65531"/>
  <c r="P119" i="65531"/>
  <c r="S118" i="65531"/>
  <c r="P120" i="65531"/>
  <c r="S119" i="65531"/>
  <c r="P121" i="65531"/>
  <c r="S120" i="65531"/>
  <c r="P122" i="65531"/>
  <c r="S121" i="65531"/>
  <c r="P123" i="65531"/>
  <c r="S122" i="65531"/>
  <c r="P124" i="65531"/>
  <c r="S123" i="65531"/>
  <c r="P125" i="65531"/>
  <c r="S124" i="65531"/>
  <c r="P126" i="65531"/>
  <c r="S125" i="65531"/>
  <c r="P127" i="65531"/>
  <c r="S126" i="65531"/>
  <c r="P128" i="65531"/>
  <c r="S127" i="65531"/>
  <c r="P129" i="65531"/>
  <c r="S128" i="65531"/>
  <c r="P130" i="65531"/>
  <c r="S129" i="65531"/>
  <c r="P131" i="65531"/>
  <c r="S130" i="65531"/>
  <c r="P132" i="65531"/>
  <c r="S131" i="65531"/>
  <c r="P133" i="65531"/>
  <c r="S132" i="65531"/>
  <c r="P134" i="65531"/>
  <c r="S133" i="65531"/>
  <c r="P135" i="65531"/>
  <c r="S134" i="65531"/>
  <c r="P136" i="65531"/>
  <c r="S135" i="65531"/>
  <c r="M22" i="65531"/>
  <c r="P23" i="65531"/>
  <c r="S24" i="65531"/>
  <c r="D4" i="65530"/>
  <c r="F142" i="65531"/>
  <c r="F143" i="65531"/>
  <c r="F144" i="65531"/>
  <c r="F145" i="65531"/>
  <c r="F146" i="65531"/>
  <c r="F147" i="65531"/>
  <c r="F148" i="65531"/>
  <c r="F149" i="65531"/>
  <c r="F150" i="65531"/>
  <c r="F151" i="65531"/>
  <c r="F152" i="65531"/>
  <c r="F153" i="65531"/>
  <c r="F154" i="65531"/>
  <c r="F155" i="65531"/>
  <c r="F156" i="65531"/>
  <c r="F157" i="65531"/>
  <c r="F158" i="65531"/>
  <c r="O28" i="65531"/>
  <c r="O29" i="65531"/>
  <c r="O27" i="65531"/>
  <c r="R28" i="65531"/>
  <c r="O30" i="65531"/>
  <c r="R29" i="65531"/>
  <c r="O31" i="65531"/>
  <c r="R30" i="65531"/>
  <c r="O32" i="65531"/>
  <c r="R31" i="65531"/>
  <c r="O33" i="65531"/>
  <c r="R32" i="65531"/>
  <c r="O34" i="65531"/>
  <c r="R33" i="65531"/>
  <c r="O35" i="65531"/>
  <c r="R34" i="65531"/>
  <c r="O36" i="65531"/>
  <c r="R35" i="65531"/>
  <c r="O37" i="65531"/>
  <c r="R36" i="65531"/>
  <c r="O38" i="65531"/>
  <c r="R37" i="65531"/>
  <c r="O39" i="65531"/>
  <c r="R38" i="65531"/>
  <c r="O40" i="65531"/>
  <c r="R39" i="65531"/>
  <c r="O41" i="65531"/>
  <c r="R40" i="65531"/>
  <c r="O42" i="65531"/>
  <c r="R41" i="65531"/>
  <c r="O43" i="65531"/>
  <c r="R42" i="65531"/>
  <c r="O44" i="65531"/>
  <c r="R43" i="65531"/>
  <c r="O45" i="65531"/>
  <c r="R44" i="65531"/>
  <c r="O46" i="65531"/>
  <c r="R45" i="65531"/>
  <c r="O47" i="65531"/>
  <c r="R46" i="65531"/>
  <c r="O48" i="65531"/>
  <c r="R47" i="65531"/>
  <c r="O49" i="65531"/>
  <c r="R48" i="65531"/>
  <c r="O50" i="65531"/>
  <c r="R49" i="65531"/>
  <c r="O51" i="65531"/>
  <c r="R50" i="65531"/>
  <c r="O52" i="65531"/>
  <c r="R51" i="65531"/>
  <c r="O53" i="65531"/>
  <c r="R52" i="65531"/>
  <c r="O54" i="65531"/>
  <c r="R53" i="65531"/>
  <c r="O55" i="65531"/>
  <c r="R54" i="65531"/>
  <c r="O56" i="65531"/>
  <c r="R55" i="65531"/>
  <c r="O57" i="65531"/>
  <c r="R56" i="65531"/>
  <c r="O58" i="65531"/>
  <c r="R57" i="65531"/>
  <c r="O59" i="65531"/>
  <c r="R58" i="65531"/>
  <c r="O60" i="65531"/>
  <c r="R59" i="65531"/>
  <c r="O61" i="65531"/>
  <c r="R60" i="65531"/>
  <c r="O62" i="65531"/>
  <c r="R61" i="65531"/>
  <c r="O63" i="65531"/>
  <c r="R62" i="65531"/>
  <c r="O64" i="65531"/>
  <c r="R63" i="65531"/>
  <c r="O65" i="65531"/>
  <c r="R64" i="65531"/>
  <c r="O66" i="65531"/>
  <c r="R65" i="65531"/>
  <c r="O67" i="65531"/>
  <c r="R66" i="65531"/>
  <c r="O68" i="65531"/>
  <c r="R67" i="65531"/>
  <c r="O69" i="65531"/>
  <c r="R68" i="65531"/>
  <c r="O70" i="65531"/>
  <c r="R69" i="65531"/>
  <c r="O71" i="65531"/>
  <c r="R70" i="65531"/>
  <c r="O72" i="65531"/>
  <c r="R71" i="65531"/>
  <c r="O73" i="65531"/>
  <c r="R72" i="65531"/>
  <c r="O74" i="65531"/>
  <c r="R73" i="65531"/>
  <c r="O75" i="65531"/>
  <c r="R74" i="65531"/>
  <c r="O76" i="65531"/>
  <c r="R75" i="65531"/>
  <c r="O77" i="65531"/>
  <c r="R76" i="65531"/>
  <c r="O78" i="65531"/>
  <c r="R77" i="65531"/>
  <c r="O79" i="65531"/>
  <c r="R78" i="65531"/>
  <c r="O80" i="65531"/>
  <c r="R79" i="65531"/>
  <c r="O81" i="65531"/>
  <c r="R80" i="65531"/>
  <c r="O82" i="65531"/>
  <c r="R81" i="65531"/>
  <c r="O83" i="65531"/>
  <c r="R82" i="65531"/>
  <c r="O84" i="65531"/>
  <c r="R83" i="65531"/>
  <c r="O85" i="65531"/>
  <c r="R84" i="65531"/>
  <c r="O86" i="65531"/>
  <c r="R85" i="65531"/>
  <c r="O87" i="65531"/>
  <c r="R86" i="65531"/>
  <c r="O88" i="65531"/>
  <c r="R87" i="65531"/>
  <c r="O89" i="65531"/>
  <c r="R88" i="65531"/>
  <c r="O90" i="65531"/>
  <c r="R89" i="65531"/>
  <c r="O91" i="65531"/>
  <c r="R90" i="65531"/>
  <c r="O92" i="65531"/>
  <c r="R91" i="65531"/>
  <c r="O93" i="65531"/>
  <c r="R92" i="65531"/>
  <c r="O94" i="65531"/>
  <c r="R93" i="65531"/>
  <c r="O95" i="65531"/>
  <c r="R94" i="65531"/>
  <c r="O96" i="65531"/>
  <c r="R95" i="65531"/>
  <c r="O97" i="65531"/>
  <c r="R96" i="65531"/>
  <c r="O98" i="65531"/>
  <c r="R97" i="65531"/>
  <c r="O99" i="65531"/>
  <c r="R98" i="65531"/>
  <c r="O100" i="65531"/>
  <c r="R99" i="65531"/>
  <c r="O101" i="65531"/>
  <c r="R100" i="65531"/>
  <c r="O102" i="65531"/>
  <c r="R101" i="65531"/>
  <c r="O103" i="65531"/>
  <c r="R102" i="65531"/>
  <c r="O104" i="65531"/>
  <c r="R103" i="65531"/>
  <c r="O105" i="65531"/>
  <c r="R104" i="65531"/>
  <c r="O106" i="65531"/>
  <c r="R105" i="65531"/>
  <c r="O107" i="65531"/>
  <c r="R106" i="65531"/>
  <c r="O108" i="65531"/>
  <c r="R107" i="65531"/>
  <c r="O109" i="65531"/>
  <c r="R108" i="65531"/>
  <c r="O110" i="65531"/>
  <c r="R109" i="65531"/>
  <c r="O111" i="65531"/>
  <c r="R110" i="65531"/>
  <c r="O112" i="65531"/>
  <c r="R111" i="65531"/>
  <c r="O113" i="65531"/>
  <c r="R112" i="65531"/>
  <c r="O114" i="65531"/>
  <c r="R113" i="65531"/>
  <c r="O115" i="65531"/>
  <c r="R114" i="65531"/>
  <c r="O116" i="65531"/>
  <c r="R115" i="65531"/>
  <c r="O117" i="65531"/>
  <c r="R116" i="65531"/>
  <c r="O118" i="65531"/>
  <c r="R117" i="65531"/>
  <c r="O119" i="65531"/>
  <c r="R118" i="65531"/>
  <c r="O120" i="65531"/>
  <c r="R119" i="65531"/>
  <c r="O121" i="65531"/>
  <c r="R120" i="65531"/>
  <c r="O122" i="65531"/>
  <c r="R121" i="65531"/>
  <c r="O123" i="65531"/>
  <c r="R122" i="65531"/>
  <c r="O124" i="65531"/>
  <c r="R123" i="65531"/>
  <c r="O125" i="65531"/>
  <c r="R124" i="65531"/>
  <c r="O126" i="65531"/>
  <c r="R125" i="65531"/>
  <c r="O127" i="65531"/>
  <c r="R126" i="65531"/>
  <c r="O128" i="65531"/>
  <c r="R127" i="65531"/>
  <c r="O129" i="65531"/>
  <c r="R128" i="65531"/>
  <c r="O130" i="65531"/>
  <c r="R129" i="65531"/>
  <c r="O131" i="65531"/>
  <c r="R130" i="65531"/>
  <c r="O132" i="65531"/>
  <c r="R131" i="65531"/>
  <c r="O133" i="65531"/>
  <c r="R132" i="65531"/>
  <c r="O134" i="65531"/>
  <c r="R133" i="65531"/>
  <c r="O135" i="65531"/>
  <c r="R134" i="65531"/>
  <c r="O136" i="65531"/>
  <c r="R135" i="65531"/>
  <c r="O26" i="65531"/>
  <c r="O24" i="65531"/>
  <c r="R25" i="65531"/>
  <c r="O25" i="65531"/>
  <c r="R26" i="65531"/>
  <c r="R27" i="65531"/>
  <c r="O23" i="65531"/>
  <c r="R24" i="65531"/>
  <c r="F138" i="65531"/>
  <c r="F139" i="65531"/>
  <c r="F140" i="65531"/>
  <c r="F141" i="65531"/>
  <c r="F21" i="65531"/>
  <c r="F20" i="65531"/>
  <c r="F19" i="65531"/>
  <c r="F18" i="65531"/>
  <c r="F17" i="65531"/>
  <c r="F16" i="65531"/>
  <c r="F15" i="65531"/>
  <c r="F14" i="65531"/>
  <c r="F13" i="65531"/>
  <c r="F12" i="65531"/>
  <c r="F11" i="65531"/>
  <c r="F10" i="65531"/>
  <c r="F9" i="65531"/>
  <c r="F8" i="65531"/>
  <c r="F7" i="65531"/>
  <c r="F6" i="65531"/>
  <c r="F5" i="65531"/>
  <c r="F4" i="65531"/>
  <c r="F3" i="65531"/>
  <c r="F2" i="65531"/>
  <c r="A15" i="65531"/>
  <c r="C18" i="65531"/>
  <c r="D18" i="65531"/>
  <c r="AB22" i="2"/>
  <c r="A3" i="2"/>
  <c r="AB23" i="2"/>
  <c r="A4" i="2"/>
  <c r="AB24" i="2"/>
  <c r="A5" i="2"/>
  <c r="AB25" i="2"/>
  <c r="A6" i="2"/>
  <c r="AB26" i="2"/>
  <c r="A7" i="2"/>
  <c r="AB27" i="2"/>
  <c r="A8" i="2"/>
  <c r="AB28" i="2"/>
  <c r="A9" i="2"/>
  <c r="AB29" i="2"/>
  <c r="A10" i="2"/>
  <c r="AB30" i="2"/>
  <c r="A11" i="2"/>
  <c r="AB31" i="2"/>
  <c r="AD22" i="2"/>
  <c r="AD23" i="2"/>
  <c r="AD24" i="2"/>
  <c r="AD25" i="2"/>
  <c r="AD26" i="2"/>
  <c r="AD27" i="2"/>
  <c r="AD28" i="2"/>
  <c r="AD29" i="2"/>
  <c r="AD30" i="2"/>
  <c r="AD31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D4" i="2"/>
  <c r="AB3" i="2"/>
  <c r="AD3" i="2"/>
  <c r="AB2" i="2"/>
  <c r="AD2" i="2"/>
  <c r="AG3" i="2"/>
  <c r="AG2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B131" i="2"/>
  <c r="A112" i="2"/>
  <c r="AB132" i="2"/>
  <c r="A113" i="2"/>
  <c r="AB133" i="2"/>
  <c r="A114" i="2"/>
  <c r="AB134" i="2"/>
  <c r="A115" i="2"/>
  <c r="AB135" i="2"/>
  <c r="A116" i="2"/>
  <c r="AB136" i="2"/>
  <c r="A117" i="2"/>
  <c r="AB137" i="2"/>
  <c r="A118" i="2"/>
  <c r="AB138" i="2"/>
  <c r="A119" i="2"/>
  <c r="AB139" i="2"/>
  <c r="A120" i="2"/>
  <c r="AB140" i="2"/>
  <c r="A121" i="2"/>
  <c r="AB141" i="2"/>
  <c r="AB142" i="2"/>
  <c r="AD142" i="2"/>
  <c r="AB143" i="2"/>
  <c r="AD143" i="2"/>
  <c r="AB144" i="2"/>
  <c r="AD144" i="2"/>
  <c r="AB145" i="2"/>
  <c r="AD145" i="2"/>
  <c r="AB146" i="2"/>
  <c r="AD146" i="2"/>
  <c r="AB147" i="2"/>
  <c r="AD147" i="2"/>
  <c r="AB148" i="2"/>
  <c r="AD148" i="2"/>
  <c r="AB149" i="2"/>
  <c r="AD149" i="2"/>
  <c r="AB150" i="2"/>
  <c r="AD150" i="2"/>
  <c r="AB151" i="2"/>
  <c r="AD151" i="2"/>
  <c r="AB152" i="2"/>
  <c r="AD152" i="2"/>
  <c r="AB153" i="2"/>
  <c r="AD153" i="2"/>
  <c r="AB154" i="2"/>
  <c r="AD154" i="2"/>
  <c r="AB155" i="2"/>
  <c r="AD155" i="2"/>
  <c r="AB156" i="2"/>
  <c r="AD156" i="2"/>
  <c r="AB157" i="2"/>
  <c r="AD157" i="2"/>
  <c r="AB158" i="2"/>
  <c r="AD158" i="2"/>
  <c r="AB159" i="2"/>
  <c r="AD159" i="2"/>
  <c r="AB160" i="2"/>
  <c r="AD160" i="2"/>
  <c r="AB161" i="2"/>
  <c r="AD161" i="2"/>
  <c r="AB162" i="2"/>
  <c r="AD162" i="2"/>
  <c r="AI23" i="2"/>
  <c r="AI22" i="2"/>
  <c r="H2" i="3"/>
  <c r="B6" i="65530"/>
  <c r="B5" i="65530"/>
  <c r="D6" i="65530"/>
  <c r="D7" i="65530"/>
  <c r="D8" i="65530"/>
  <c r="B7" i="65530"/>
  <c r="D10" i="65530"/>
  <c r="D11" i="65530"/>
  <c r="K4" i="65530"/>
  <c r="K5" i="65530"/>
  <c r="K6" i="65530"/>
  <c r="K7" i="65530"/>
  <c r="K8" i="65530"/>
  <c r="K9" i="65530"/>
  <c r="K10" i="65530"/>
  <c r="K11" i="65530"/>
  <c r="K12" i="65530"/>
  <c r="K13" i="65530"/>
  <c r="K14" i="65530"/>
  <c r="K15" i="65530"/>
  <c r="K16" i="65530"/>
  <c r="K17" i="65530"/>
  <c r="K18" i="65530"/>
  <c r="K19" i="65530"/>
  <c r="K20" i="65530"/>
  <c r="K21" i="65530"/>
  <c r="K22" i="65530"/>
  <c r="K23" i="65530"/>
  <c r="K24" i="65530"/>
  <c r="K25" i="65530"/>
  <c r="K26" i="65530"/>
  <c r="K27" i="65530"/>
  <c r="K28" i="65530"/>
  <c r="K29" i="65530"/>
  <c r="K30" i="65530"/>
  <c r="K31" i="65530"/>
  <c r="K32" i="65530"/>
  <c r="K33" i="65530"/>
  <c r="K34" i="65530"/>
  <c r="K35" i="65530"/>
  <c r="K36" i="65530"/>
  <c r="K37" i="65530"/>
  <c r="K38" i="65530"/>
  <c r="K39" i="65530"/>
  <c r="K40" i="65530"/>
  <c r="K41" i="65530"/>
  <c r="K42" i="65530"/>
  <c r="K43" i="65530"/>
  <c r="K44" i="65530"/>
  <c r="K45" i="65530"/>
  <c r="K46" i="65530"/>
  <c r="K47" i="65530"/>
  <c r="K48" i="65530"/>
  <c r="K49" i="65530"/>
  <c r="K50" i="65530"/>
  <c r="K51" i="65530"/>
  <c r="K52" i="65530"/>
  <c r="K53" i="65530"/>
  <c r="K54" i="65530"/>
  <c r="K55" i="65530"/>
  <c r="K56" i="65530"/>
  <c r="K57" i="65530"/>
  <c r="K58" i="65530"/>
  <c r="K59" i="65530"/>
  <c r="K60" i="65530"/>
  <c r="K61" i="65530"/>
  <c r="K62" i="65530"/>
  <c r="K63" i="65530"/>
  <c r="K64" i="65530"/>
  <c r="K65" i="65530"/>
  <c r="K66" i="65530"/>
  <c r="K67" i="65530"/>
  <c r="K68" i="65530"/>
  <c r="K69" i="65530"/>
  <c r="K70" i="65530"/>
  <c r="K71" i="65530"/>
  <c r="K72" i="65530"/>
  <c r="K73" i="65530"/>
  <c r="K74" i="65530"/>
  <c r="K75" i="65530"/>
  <c r="K76" i="65530"/>
  <c r="K77" i="65530"/>
  <c r="K78" i="65530"/>
  <c r="K79" i="65530"/>
  <c r="K80" i="65530"/>
  <c r="K81" i="65530"/>
  <c r="K82" i="65530"/>
  <c r="K83" i="65530"/>
  <c r="K84" i="65530"/>
  <c r="K85" i="65530"/>
  <c r="K86" i="65530"/>
  <c r="K87" i="65530"/>
  <c r="K88" i="65530"/>
  <c r="K89" i="65530"/>
  <c r="K90" i="65530"/>
  <c r="K91" i="65530"/>
  <c r="K92" i="65530"/>
  <c r="K93" i="65530"/>
  <c r="K94" i="65530"/>
  <c r="K95" i="65530"/>
  <c r="K96" i="65530"/>
  <c r="K97" i="65530"/>
  <c r="K98" i="65530"/>
  <c r="K99" i="65530"/>
  <c r="K100" i="65530"/>
  <c r="K101" i="65530"/>
  <c r="K102" i="65530"/>
  <c r="K103" i="65530"/>
  <c r="K104" i="65530"/>
  <c r="K105" i="65530"/>
  <c r="K106" i="65530"/>
  <c r="K107" i="65530"/>
  <c r="K108" i="65530"/>
  <c r="K109" i="65530"/>
  <c r="K110" i="65530"/>
  <c r="K111" i="65530"/>
  <c r="K112" i="65530"/>
  <c r="K113" i="65530"/>
  <c r="K114" i="65530"/>
  <c r="K115" i="65530"/>
  <c r="K116" i="65530"/>
  <c r="K117" i="65530"/>
  <c r="K118" i="65530"/>
  <c r="K119" i="65530"/>
  <c r="K120" i="65530"/>
  <c r="K121" i="65530"/>
  <c r="K122" i="65530"/>
  <c r="K123" i="65530"/>
  <c r="K124" i="65530"/>
  <c r="K125" i="65530"/>
  <c r="K126" i="65530"/>
  <c r="K127" i="65530"/>
  <c r="K128" i="65530"/>
  <c r="K129" i="65530"/>
  <c r="K130" i="65530"/>
  <c r="K131" i="65530"/>
  <c r="K132" i="65530"/>
  <c r="K133" i="65530"/>
  <c r="K134" i="65530"/>
  <c r="K135" i="65530"/>
  <c r="K136" i="65530"/>
  <c r="K137" i="65530"/>
  <c r="K138" i="65530"/>
  <c r="K139" i="65530"/>
  <c r="K140" i="65530"/>
  <c r="K141" i="65530"/>
  <c r="K142" i="65530"/>
  <c r="K143" i="65530"/>
  <c r="K144" i="65530"/>
  <c r="K145" i="65530"/>
  <c r="K146" i="65530"/>
  <c r="K147" i="65530"/>
  <c r="K148" i="65530"/>
  <c r="K149" i="65530"/>
  <c r="K150" i="65530"/>
  <c r="K151" i="65530"/>
  <c r="K152" i="65530"/>
  <c r="K153" i="65530"/>
  <c r="K154" i="65530"/>
  <c r="K155" i="65530"/>
  <c r="K156" i="65530"/>
  <c r="K157" i="65530"/>
  <c r="K158" i="65530"/>
  <c r="K159" i="65530"/>
  <c r="K160" i="65530"/>
  <c r="K161" i="65530"/>
  <c r="K162" i="65530"/>
  <c r="M161" i="65530"/>
  <c r="M162" i="65530"/>
  <c r="M160" i="65530"/>
  <c r="M159" i="65530"/>
  <c r="M158" i="65530"/>
  <c r="M157" i="65530"/>
  <c r="M156" i="65530"/>
  <c r="M155" i="65530"/>
  <c r="M154" i="65530"/>
  <c r="M153" i="65530"/>
  <c r="M152" i="65530"/>
  <c r="M151" i="65530"/>
  <c r="M150" i="65530"/>
  <c r="M149" i="65530"/>
  <c r="M148" i="65530"/>
  <c r="M147" i="65530"/>
  <c r="M146" i="65530"/>
  <c r="M145" i="65530"/>
  <c r="M144" i="65530"/>
  <c r="M143" i="65530"/>
  <c r="M142" i="65530"/>
  <c r="M141" i="65530"/>
  <c r="M140" i="65530"/>
  <c r="M139" i="65530"/>
  <c r="M138" i="65530"/>
  <c r="M137" i="65530"/>
  <c r="M136" i="65530"/>
  <c r="M135" i="65530"/>
  <c r="M134" i="65530"/>
  <c r="M133" i="65530"/>
  <c r="M132" i="65530"/>
  <c r="M131" i="65530"/>
  <c r="M130" i="65530"/>
  <c r="M129" i="65530"/>
  <c r="M128" i="65530"/>
  <c r="M127" i="65530"/>
  <c r="M126" i="65530"/>
  <c r="M125" i="65530"/>
  <c r="M124" i="65530"/>
  <c r="M123" i="65530"/>
  <c r="M122" i="65530"/>
  <c r="M121" i="65530"/>
  <c r="M120" i="65530"/>
  <c r="M119" i="65530"/>
  <c r="M118" i="65530"/>
  <c r="M117" i="65530"/>
  <c r="M116" i="65530"/>
  <c r="M115" i="65530"/>
  <c r="M114" i="65530"/>
  <c r="M113" i="65530"/>
  <c r="M112" i="65530"/>
  <c r="M111" i="65530"/>
  <c r="M110" i="65530"/>
  <c r="M109" i="65530"/>
  <c r="M108" i="65530"/>
  <c r="M107" i="65530"/>
  <c r="M106" i="65530"/>
  <c r="M105" i="65530"/>
  <c r="M104" i="65530"/>
  <c r="M103" i="65530"/>
  <c r="M102" i="65530"/>
  <c r="M101" i="65530"/>
  <c r="M100" i="65530"/>
  <c r="M99" i="65530"/>
  <c r="M98" i="65530"/>
  <c r="M97" i="65530"/>
  <c r="M96" i="65530"/>
  <c r="M95" i="65530"/>
  <c r="M94" i="65530"/>
  <c r="M93" i="65530"/>
  <c r="M92" i="65530"/>
  <c r="M91" i="65530"/>
  <c r="M90" i="65530"/>
  <c r="M89" i="65530"/>
  <c r="M88" i="65530"/>
  <c r="M87" i="65530"/>
  <c r="M86" i="65530"/>
  <c r="M85" i="65530"/>
  <c r="M84" i="65530"/>
  <c r="M83" i="65530"/>
  <c r="M82" i="65530"/>
  <c r="M81" i="65530"/>
  <c r="M80" i="65530"/>
  <c r="M79" i="65530"/>
  <c r="M78" i="65530"/>
  <c r="M77" i="65530"/>
  <c r="M76" i="65530"/>
  <c r="M75" i="65530"/>
  <c r="M74" i="65530"/>
  <c r="M73" i="65530"/>
  <c r="M72" i="65530"/>
  <c r="M71" i="65530"/>
  <c r="M70" i="65530"/>
  <c r="M69" i="65530"/>
  <c r="M68" i="65530"/>
  <c r="M67" i="65530"/>
  <c r="M66" i="65530"/>
  <c r="M65" i="65530"/>
  <c r="M64" i="65530"/>
  <c r="M63" i="65530"/>
  <c r="M62" i="65530"/>
  <c r="M61" i="65530"/>
  <c r="M60" i="65530"/>
  <c r="M59" i="65530"/>
  <c r="M58" i="65530"/>
  <c r="M57" i="65530"/>
  <c r="M56" i="65530"/>
  <c r="M55" i="65530"/>
  <c r="M54" i="65530"/>
  <c r="M53" i="65530"/>
  <c r="M52" i="65530"/>
  <c r="M51" i="65530"/>
  <c r="M50" i="65530"/>
  <c r="M49" i="65530"/>
  <c r="M48" i="65530"/>
  <c r="M47" i="65530"/>
  <c r="M46" i="65530"/>
  <c r="M45" i="65530"/>
  <c r="M44" i="65530"/>
  <c r="M43" i="65530"/>
  <c r="M42" i="65530"/>
  <c r="M41" i="65530"/>
  <c r="M40" i="65530"/>
  <c r="M39" i="65530"/>
  <c r="M38" i="65530"/>
  <c r="M37" i="65530"/>
  <c r="M36" i="65530"/>
  <c r="M35" i="65530"/>
  <c r="M34" i="65530"/>
  <c r="M33" i="65530"/>
  <c r="M32" i="65530"/>
  <c r="M31" i="65530"/>
  <c r="M30" i="65530"/>
  <c r="M29" i="65530"/>
  <c r="M28" i="65530"/>
  <c r="M27" i="65530"/>
  <c r="M26" i="65530"/>
  <c r="M25" i="65530"/>
  <c r="M24" i="65530"/>
  <c r="M23" i="65530"/>
  <c r="M22" i="65530"/>
  <c r="F21" i="65530"/>
  <c r="F20" i="65530"/>
  <c r="F19" i="65530"/>
  <c r="F18" i="65530"/>
  <c r="F17" i="65530"/>
  <c r="F16" i="65530"/>
  <c r="F15" i="65530"/>
  <c r="F14" i="65530"/>
  <c r="F13" i="65530"/>
  <c r="F12" i="65530"/>
  <c r="F11" i="65530"/>
  <c r="F10" i="65530"/>
  <c r="F9" i="65530"/>
  <c r="F8" i="65530"/>
  <c r="F7" i="65530"/>
  <c r="F6" i="65530"/>
  <c r="F5" i="65530"/>
  <c r="F4" i="65530"/>
  <c r="H4" i="65530"/>
  <c r="F3" i="65530"/>
  <c r="H3" i="65530"/>
  <c r="F2" i="65530"/>
  <c r="H2" i="65530"/>
  <c r="K3" i="65530"/>
  <c r="K2" i="65530"/>
  <c r="H5" i="65530"/>
  <c r="H6" i="65530"/>
  <c r="H7" i="65530"/>
  <c r="H8" i="65530"/>
  <c r="H9" i="65530"/>
  <c r="H10" i="65530"/>
  <c r="H11" i="65530"/>
  <c r="H12" i="65530"/>
  <c r="H13" i="65530"/>
  <c r="H14" i="65530"/>
  <c r="H15" i="65530"/>
  <c r="H16" i="65530"/>
  <c r="H17" i="65530"/>
  <c r="H18" i="65530"/>
  <c r="H19" i="65530"/>
  <c r="H20" i="65530"/>
  <c r="H21" i="65530"/>
  <c r="F142" i="65530"/>
  <c r="H142" i="65530"/>
  <c r="F143" i="65530"/>
  <c r="H143" i="65530"/>
  <c r="F144" i="65530"/>
  <c r="H144" i="65530"/>
  <c r="F145" i="65530"/>
  <c r="H145" i="65530"/>
  <c r="F146" i="65530"/>
  <c r="H146" i="65530"/>
  <c r="F147" i="65530"/>
  <c r="H147" i="65530"/>
  <c r="F148" i="65530"/>
  <c r="H148" i="65530"/>
  <c r="F149" i="65530"/>
  <c r="H149" i="65530"/>
  <c r="F150" i="65530"/>
  <c r="H150" i="65530"/>
  <c r="F151" i="65530"/>
  <c r="H151" i="65530"/>
  <c r="F152" i="65530"/>
  <c r="H152" i="65530"/>
  <c r="F153" i="65530"/>
  <c r="H153" i="65530"/>
  <c r="F154" i="65530"/>
  <c r="H154" i="65530"/>
  <c r="F155" i="65530"/>
  <c r="H155" i="65530"/>
  <c r="F156" i="65530"/>
  <c r="H156" i="65530"/>
  <c r="F157" i="65530"/>
  <c r="H157" i="65530"/>
  <c r="F158" i="65530"/>
  <c r="H158" i="65530"/>
  <c r="F159" i="65530"/>
  <c r="H159" i="65530"/>
  <c r="F160" i="65530"/>
  <c r="H160" i="65530"/>
  <c r="F161" i="65530"/>
  <c r="H161" i="65530"/>
  <c r="F162" i="65530"/>
  <c r="H162" i="65530"/>
  <c r="M21" i="65530"/>
  <c r="M20" i="65530"/>
  <c r="M19" i="65530"/>
  <c r="M18" i="65530"/>
  <c r="M17" i="65530"/>
  <c r="M16" i="65530"/>
  <c r="M15" i="65530"/>
  <c r="M14" i="65530"/>
  <c r="M13" i="65530"/>
  <c r="M12" i="65530"/>
  <c r="M11" i="65530"/>
  <c r="M10" i="65530"/>
  <c r="M9" i="65530"/>
  <c r="M8" i="65530"/>
  <c r="M7" i="65530"/>
  <c r="M6" i="65530"/>
  <c r="M5" i="65530"/>
  <c r="M4" i="65530"/>
  <c r="M3" i="65530"/>
  <c r="M2" i="65530"/>
  <c r="A15" i="65530"/>
  <c r="C18" i="65530"/>
  <c r="D18" i="65530"/>
  <c r="Y18" i="2"/>
  <c r="W15" i="2"/>
  <c r="Z18" i="2"/>
  <c r="I3" i="65526"/>
  <c r="J3" i="65526"/>
  <c r="K3" i="65526"/>
  <c r="L3" i="65526"/>
  <c r="M3" i="65526"/>
  <c r="O3" i="65526"/>
  <c r="I4" i="65526"/>
  <c r="J4" i="65526"/>
  <c r="K4" i="65526"/>
  <c r="L4" i="65526"/>
  <c r="M4" i="65526"/>
  <c r="O4" i="65526"/>
  <c r="I5" i="65526"/>
  <c r="J5" i="65526"/>
  <c r="K5" i="65526"/>
  <c r="L5" i="65526"/>
  <c r="M5" i="65526"/>
  <c r="O5" i="65526"/>
  <c r="I6" i="65526"/>
  <c r="J6" i="65526"/>
  <c r="K6" i="65526"/>
  <c r="L6" i="65526"/>
  <c r="M6" i="65526"/>
  <c r="O6" i="65526"/>
  <c r="I7" i="65526"/>
  <c r="J7" i="65526"/>
  <c r="K7" i="65526"/>
  <c r="L7" i="65526"/>
  <c r="M7" i="65526"/>
  <c r="O7" i="65526"/>
  <c r="I8" i="65526"/>
  <c r="J8" i="65526"/>
  <c r="K8" i="65526"/>
  <c r="L8" i="65526"/>
  <c r="M8" i="65526"/>
  <c r="O8" i="65526"/>
  <c r="I9" i="65526"/>
  <c r="J9" i="65526"/>
  <c r="K9" i="65526"/>
  <c r="L9" i="65526"/>
  <c r="M9" i="65526"/>
  <c r="O9" i="65526"/>
  <c r="I10" i="65526"/>
  <c r="J10" i="65526"/>
  <c r="K10" i="65526"/>
  <c r="L10" i="65526"/>
  <c r="M10" i="65526"/>
  <c r="O10" i="65526"/>
  <c r="I11" i="65526"/>
  <c r="J11" i="65526"/>
  <c r="K11" i="65526"/>
  <c r="L11" i="65526"/>
  <c r="M11" i="65526"/>
  <c r="O11" i="65526"/>
  <c r="I12" i="65526"/>
  <c r="J12" i="65526"/>
  <c r="K12" i="65526"/>
  <c r="L12" i="65526"/>
  <c r="M12" i="65526"/>
  <c r="O12" i="65526"/>
  <c r="I13" i="65526"/>
  <c r="J13" i="65526"/>
  <c r="K13" i="65526"/>
  <c r="L13" i="65526"/>
  <c r="M13" i="65526"/>
  <c r="O13" i="65526"/>
  <c r="I14" i="65526"/>
  <c r="J14" i="65526"/>
  <c r="K14" i="65526"/>
  <c r="L14" i="65526"/>
  <c r="M14" i="65526"/>
  <c r="O14" i="65526"/>
  <c r="I15" i="65526"/>
  <c r="J15" i="65526"/>
  <c r="K15" i="65526"/>
  <c r="L15" i="65526"/>
  <c r="M15" i="65526"/>
  <c r="O15" i="65526"/>
  <c r="I16" i="65526"/>
  <c r="J16" i="65526"/>
  <c r="K16" i="65526"/>
  <c r="L16" i="65526"/>
  <c r="M16" i="65526"/>
  <c r="O16" i="65526"/>
  <c r="I17" i="65526"/>
  <c r="J17" i="65526"/>
  <c r="K17" i="65526"/>
  <c r="L17" i="65526"/>
  <c r="M17" i="65526"/>
  <c r="O17" i="65526"/>
  <c r="I18" i="65526"/>
  <c r="J18" i="65526"/>
  <c r="K18" i="65526"/>
  <c r="L18" i="65526"/>
  <c r="M18" i="65526"/>
  <c r="O18" i="65526"/>
  <c r="I19" i="65526"/>
  <c r="J19" i="65526"/>
  <c r="K19" i="65526"/>
  <c r="L19" i="65526"/>
  <c r="M19" i="65526"/>
  <c r="O19" i="65526"/>
  <c r="I20" i="65526"/>
  <c r="J20" i="65526"/>
  <c r="K20" i="65526"/>
  <c r="L20" i="65526"/>
  <c r="M20" i="65526"/>
  <c r="O20" i="65526"/>
  <c r="I21" i="65526"/>
  <c r="J21" i="65526"/>
  <c r="K21" i="65526"/>
  <c r="L21" i="65526"/>
  <c r="M21" i="65526"/>
  <c r="O21" i="65526"/>
  <c r="I22" i="65526"/>
  <c r="J22" i="65526"/>
  <c r="K22" i="65526"/>
  <c r="L22" i="65526"/>
  <c r="M22" i="65526"/>
  <c r="O22" i="65526"/>
  <c r="I23" i="65526"/>
  <c r="J23" i="65526"/>
  <c r="K23" i="65526"/>
  <c r="L23" i="65526"/>
  <c r="M23" i="65526"/>
  <c r="O23" i="65526"/>
  <c r="I24" i="65526"/>
  <c r="J24" i="65526"/>
  <c r="K24" i="65526"/>
  <c r="L24" i="65526"/>
  <c r="M24" i="65526"/>
  <c r="O24" i="65526"/>
  <c r="I25" i="65526"/>
  <c r="J25" i="65526"/>
  <c r="K25" i="65526"/>
  <c r="L25" i="65526"/>
  <c r="M25" i="65526"/>
  <c r="O25" i="65526"/>
  <c r="I26" i="65526"/>
  <c r="J26" i="65526"/>
  <c r="K26" i="65526"/>
  <c r="L26" i="65526"/>
  <c r="M26" i="65526"/>
  <c r="O26" i="65526"/>
  <c r="I27" i="65526"/>
  <c r="J27" i="65526"/>
  <c r="K27" i="65526"/>
  <c r="L27" i="65526"/>
  <c r="M27" i="65526"/>
  <c r="O27" i="65526"/>
  <c r="I28" i="65526"/>
  <c r="J28" i="65526"/>
  <c r="K28" i="65526"/>
  <c r="L28" i="65526"/>
  <c r="M28" i="65526"/>
  <c r="O28" i="65526"/>
  <c r="I29" i="65526"/>
  <c r="J29" i="65526"/>
  <c r="K29" i="65526"/>
  <c r="L29" i="65526"/>
  <c r="M29" i="65526"/>
  <c r="O29" i="65526"/>
  <c r="I30" i="65526"/>
  <c r="J30" i="65526"/>
  <c r="K30" i="65526"/>
  <c r="L30" i="65526"/>
  <c r="M30" i="65526"/>
  <c r="O30" i="65526"/>
  <c r="I31" i="65526"/>
  <c r="J31" i="65526"/>
  <c r="K31" i="65526"/>
  <c r="L31" i="65526"/>
  <c r="M31" i="65526"/>
  <c r="O31" i="65526"/>
  <c r="I32" i="65526"/>
  <c r="J32" i="65526"/>
  <c r="K32" i="65526"/>
  <c r="L32" i="65526"/>
  <c r="M32" i="65526"/>
  <c r="O32" i="65526"/>
  <c r="I33" i="65526"/>
  <c r="J33" i="65526"/>
  <c r="K33" i="65526"/>
  <c r="L33" i="65526"/>
  <c r="M33" i="65526"/>
  <c r="O33" i="65526"/>
  <c r="I34" i="65526"/>
  <c r="J34" i="65526"/>
  <c r="K34" i="65526"/>
  <c r="L34" i="65526"/>
  <c r="M34" i="65526"/>
  <c r="O34" i="65526"/>
  <c r="I35" i="65526"/>
  <c r="J35" i="65526"/>
  <c r="K35" i="65526"/>
  <c r="L35" i="65526"/>
  <c r="M35" i="65526"/>
  <c r="O35" i="65526"/>
  <c r="I36" i="65526"/>
  <c r="J36" i="65526"/>
  <c r="K36" i="65526"/>
  <c r="L36" i="65526"/>
  <c r="M36" i="65526"/>
  <c r="O36" i="65526"/>
  <c r="I37" i="65526"/>
  <c r="J37" i="65526"/>
  <c r="K37" i="65526"/>
  <c r="L37" i="65526"/>
  <c r="M37" i="65526"/>
  <c r="O37" i="65526"/>
  <c r="I38" i="65526"/>
  <c r="J38" i="65526"/>
  <c r="K38" i="65526"/>
  <c r="L38" i="65526"/>
  <c r="M38" i="65526"/>
  <c r="O38" i="65526"/>
  <c r="I39" i="65526"/>
  <c r="J39" i="65526"/>
  <c r="K39" i="65526"/>
  <c r="L39" i="65526"/>
  <c r="M39" i="65526"/>
  <c r="O39" i="65526"/>
  <c r="I40" i="65526"/>
  <c r="J40" i="65526"/>
  <c r="K40" i="65526"/>
  <c r="L40" i="65526"/>
  <c r="M40" i="65526"/>
  <c r="O40" i="65526"/>
  <c r="I41" i="65526"/>
  <c r="J41" i="65526"/>
  <c r="K41" i="65526"/>
  <c r="L41" i="65526"/>
  <c r="M41" i="65526"/>
  <c r="O41" i="65526"/>
  <c r="I42" i="65526"/>
  <c r="J42" i="65526"/>
  <c r="K42" i="65526"/>
  <c r="L42" i="65526"/>
  <c r="M42" i="65526"/>
  <c r="O42" i="65526"/>
  <c r="I43" i="65526"/>
  <c r="J43" i="65526"/>
  <c r="K43" i="65526"/>
  <c r="L43" i="65526"/>
  <c r="M43" i="65526"/>
  <c r="O43" i="65526"/>
  <c r="I44" i="65526"/>
  <c r="J44" i="65526"/>
  <c r="K44" i="65526"/>
  <c r="L44" i="65526"/>
  <c r="M44" i="65526"/>
  <c r="O44" i="65526"/>
  <c r="I45" i="65526"/>
  <c r="J45" i="65526"/>
  <c r="K45" i="65526"/>
  <c r="L45" i="65526"/>
  <c r="M45" i="65526"/>
  <c r="O45" i="65526"/>
  <c r="I46" i="65526"/>
  <c r="J46" i="65526"/>
  <c r="K46" i="65526"/>
  <c r="L46" i="65526"/>
  <c r="M46" i="65526"/>
  <c r="O46" i="65526"/>
  <c r="I47" i="65526"/>
  <c r="J47" i="65526"/>
  <c r="K47" i="65526"/>
  <c r="L47" i="65526"/>
  <c r="M47" i="65526"/>
  <c r="O47" i="65526"/>
  <c r="I48" i="65526"/>
  <c r="J48" i="65526"/>
  <c r="K48" i="65526"/>
  <c r="L48" i="65526"/>
  <c r="M48" i="65526"/>
  <c r="O48" i="65526"/>
  <c r="I49" i="65526"/>
  <c r="J49" i="65526"/>
  <c r="K49" i="65526"/>
  <c r="L49" i="65526"/>
  <c r="M49" i="65526"/>
  <c r="O49" i="65526"/>
  <c r="I50" i="65526"/>
  <c r="J50" i="65526"/>
  <c r="K50" i="65526"/>
  <c r="L50" i="65526"/>
  <c r="M50" i="65526"/>
  <c r="O50" i="65526"/>
  <c r="I51" i="65526"/>
  <c r="J51" i="65526"/>
  <c r="K51" i="65526"/>
  <c r="L51" i="65526"/>
  <c r="M51" i="65526"/>
  <c r="O51" i="65526"/>
  <c r="I52" i="65526"/>
  <c r="J52" i="65526"/>
  <c r="K52" i="65526"/>
  <c r="L52" i="65526"/>
  <c r="M52" i="65526"/>
  <c r="O52" i="65526"/>
  <c r="I53" i="65526"/>
  <c r="J53" i="65526"/>
  <c r="K53" i="65526"/>
  <c r="L53" i="65526"/>
  <c r="M53" i="65526"/>
  <c r="O53" i="65526"/>
  <c r="I54" i="65526"/>
  <c r="J54" i="65526"/>
  <c r="K54" i="65526"/>
  <c r="L54" i="65526"/>
  <c r="M54" i="65526"/>
  <c r="O54" i="65526"/>
  <c r="I55" i="65526"/>
  <c r="J55" i="65526"/>
  <c r="K55" i="65526"/>
  <c r="L55" i="65526"/>
  <c r="M55" i="65526"/>
  <c r="O55" i="65526"/>
  <c r="I56" i="65526"/>
  <c r="J56" i="65526"/>
  <c r="K56" i="65526"/>
  <c r="L56" i="65526"/>
  <c r="M56" i="65526"/>
  <c r="O56" i="65526"/>
  <c r="I57" i="65526"/>
  <c r="J57" i="65526"/>
  <c r="K57" i="65526"/>
  <c r="L57" i="65526"/>
  <c r="M57" i="65526"/>
  <c r="O57" i="65526"/>
  <c r="I58" i="65526"/>
  <c r="J58" i="65526"/>
  <c r="K58" i="65526"/>
  <c r="L58" i="65526"/>
  <c r="M58" i="65526"/>
  <c r="O58" i="65526"/>
  <c r="I59" i="65526"/>
  <c r="J59" i="65526"/>
  <c r="K59" i="65526"/>
  <c r="L59" i="65526"/>
  <c r="M59" i="65526"/>
  <c r="O59" i="65526"/>
  <c r="I60" i="65526"/>
  <c r="J60" i="65526"/>
  <c r="K60" i="65526"/>
  <c r="L60" i="65526"/>
  <c r="M60" i="65526"/>
  <c r="O60" i="65526"/>
  <c r="I61" i="65526"/>
  <c r="J61" i="65526"/>
  <c r="K61" i="65526"/>
  <c r="L61" i="65526"/>
  <c r="M61" i="65526"/>
  <c r="O61" i="65526"/>
  <c r="I62" i="65526"/>
  <c r="J62" i="65526"/>
  <c r="K62" i="65526"/>
  <c r="L62" i="65526"/>
  <c r="M62" i="65526"/>
  <c r="O62" i="65526"/>
  <c r="I63" i="65526"/>
  <c r="J63" i="65526"/>
  <c r="K63" i="65526"/>
  <c r="L63" i="65526"/>
  <c r="M63" i="65526"/>
  <c r="O63" i="65526"/>
  <c r="I64" i="65526"/>
  <c r="J64" i="65526"/>
  <c r="K64" i="65526"/>
  <c r="L64" i="65526"/>
  <c r="M64" i="65526"/>
  <c r="O64" i="65526"/>
  <c r="I65" i="65526"/>
  <c r="J65" i="65526"/>
  <c r="K65" i="65526"/>
  <c r="L65" i="65526"/>
  <c r="M65" i="65526"/>
  <c r="O65" i="65526"/>
  <c r="I66" i="65526"/>
  <c r="J66" i="65526"/>
  <c r="K66" i="65526"/>
  <c r="L66" i="65526"/>
  <c r="M66" i="65526"/>
  <c r="O66" i="65526"/>
  <c r="I67" i="65526"/>
  <c r="J67" i="65526"/>
  <c r="K67" i="65526"/>
  <c r="L67" i="65526"/>
  <c r="M67" i="65526"/>
  <c r="O67" i="65526"/>
  <c r="I68" i="65526"/>
  <c r="J68" i="65526"/>
  <c r="K68" i="65526"/>
  <c r="L68" i="65526"/>
  <c r="M68" i="65526"/>
  <c r="O68" i="65526"/>
  <c r="I69" i="65526"/>
  <c r="J69" i="65526"/>
  <c r="K69" i="65526"/>
  <c r="L69" i="65526"/>
  <c r="M69" i="65526"/>
  <c r="O69" i="65526"/>
  <c r="I70" i="65526"/>
  <c r="J70" i="65526"/>
  <c r="K70" i="65526"/>
  <c r="L70" i="65526"/>
  <c r="M70" i="65526"/>
  <c r="O70" i="65526"/>
  <c r="I71" i="65526"/>
  <c r="J71" i="65526"/>
  <c r="K71" i="65526"/>
  <c r="L71" i="65526"/>
  <c r="M71" i="65526"/>
  <c r="O71" i="65526"/>
  <c r="I72" i="65526"/>
  <c r="J72" i="65526"/>
  <c r="K72" i="65526"/>
  <c r="L72" i="65526"/>
  <c r="M72" i="65526"/>
  <c r="O72" i="65526"/>
  <c r="I73" i="65526"/>
  <c r="J73" i="65526"/>
  <c r="K73" i="65526"/>
  <c r="L73" i="65526"/>
  <c r="M73" i="65526"/>
  <c r="O73" i="65526"/>
  <c r="I74" i="65526"/>
  <c r="J74" i="65526"/>
  <c r="K74" i="65526"/>
  <c r="L74" i="65526"/>
  <c r="M74" i="65526"/>
  <c r="O74" i="65526"/>
  <c r="I75" i="65526"/>
  <c r="J75" i="65526"/>
  <c r="K75" i="65526"/>
  <c r="L75" i="65526"/>
  <c r="M75" i="65526"/>
  <c r="O75" i="65526"/>
  <c r="I76" i="65526"/>
  <c r="J76" i="65526"/>
  <c r="K76" i="65526"/>
  <c r="L76" i="65526"/>
  <c r="M76" i="65526"/>
  <c r="O76" i="65526"/>
  <c r="I77" i="65526"/>
  <c r="J77" i="65526"/>
  <c r="K77" i="65526"/>
  <c r="L77" i="65526"/>
  <c r="M77" i="65526"/>
  <c r="O77" i="65526"/>
  <c r="I78" i="65526"/>
  <c r="J78" i="65526"/>
  <c r="K78" i="65526"/>
  <c r="L78" i="65526"/>
  <c r="M78" i="65526"/>
  <c r="O78" i="65526"/>
  <c r="I79" i="65526"/>
  <c r="J79" i="65526"/>
  <c r="K79" i="65526"/>
  <c r="L79" i="65526"/>
  <c r="M79" i="65526"/>
  <c r="O79" i="65526"/>
  <c r="I80" i="65526"/>
  <c r="J80" i="65526"/>
  <c r="K80" i="65526"/>
  <c r="L80" i="65526"/>
  <c r="M80" i="65526"/>
  <c r="O80" i="65526"/>
  <c r="I81" i="65526"/>
  <c r="J81" i="65526"/>
  <c r="K81" i="65526"/>
  <c r="L81" i="65526"/>
  <c r="M81" i="65526"/>
  <c r="O81" i="65526"/>
  <c r="I82" i="65526"/>
  <c r="J82" i="65526"/>
  <c r="K82" i="65526"/>
  <c r="L82" i="65526"/>
  <c r="M82" i="65526"/>
  <c r="O82" i="65526"/>
  <c r="I83" i="65526"/>
  <c r="J83" i="65526"/>
  <c r="K83" i="65526"/>
  <c r="L83" i="65526"/>
  <c r="M83" i="65526"/>
  <c r="O83" i="65526"/>
  <c r="I84" i="65526"/>
  <c r="J84" i="65526"/>
  <c r="K84" i="65526"/>
  <c r="L84" i="65526"/>
  <c r="M84" i="65526"/>
  <c r="O84" i="65526"/>
  <c r="I85" i="65526"/>
  <c r="J85" i="65526"/>
  <c r="K85" i="65526"/>
  <c r="L85" i="65526"/>
  <c r="M85" i="65526"/>
  <c r="O85" i="65526"/>
  <c r="I86" i="65526"/>
  <c r="J86" i="65526"/>
  <c r="K86" i="65526"/>
  <c r="L86" i="65526"/>
  <c r="M86" i="65526"/>
  <c r="O86" i="65526"/>
  <c r="I87" i="65526"/>
  <c r="J87" i="65526"/>
  <c r="K87" i="65526"/>
  <c r="L87" i="65526"/>
  <c r="M87" i="65526"/>
  <c r="O87" i="65526"/>
  <c r="I88" i="65526"/>
  <c r="J88" i="65526"/>
  <c r="K88" i="65526"/>
  <c r="L88" i="65526"/>
  <c r="M88" i="65526"/>
  <c r="O88" i="65526"/>
  <c r="I89" i="65526"/>
  <c r="J89" i="65526"/>
  <c r="K89" i="65526"/>
  <c r="L89" i="65526"/>
  <c r="M89" i="65526"/>
  <c r="O89" i="65526"/>
  <c r="I90" i="65526"/>
  <c r="J90" i="65526"/>
  <c r="K90" i="65526"/>
  <c r="L90" i="65526"/>
  <c r="M90" i="65526"/>
  <c r="O90" i="65526"/>
  <c r="I91" i="65526"/>
  <c r="J91" i="65526"/>
  <c r="K91" i="65526"/>
  <c r="L91" i="65526"/>
  <c r="M91" i="65526"/>
  <c r="O91" i="65526"/>
  <c r="I92" i="65526"/>
  <c r="J92" i="65526"/>
  <c r="K92" i="65526"/>
  <c r="L92" i="65526"/>
  <c r="M92" i="65526"/>
  <c r="O92" i="65526"/>
  <c r="I93" i="65526"/>
  <c r="J93" i="65526"/>
  <c r="K93" i="65526"/>
  <c r="L93" i="65526"/>
  <c r="M93" i="65526"/>
  <c r="O93" i="65526"/>
  <c r="I94" i="65526"/>
  <c r="J94" i="65526"/>
  <c r="K94" i="65526"/>
  <c r="L94" i="65526"/>
  <c r="M94" i="65526"/>
  <c r="O94" i="65526"/>
  <c r="I95" i="65526"/>
  <c r="J95" i="65526"/>
  <c r="K95" i="65526"/>
  <c r="L95" i="65526"/>
  <c r="M95" i="65526"/>
  <c r="O95" i="65526"/>
  <c r="I96" i="65526"/>
  <c r="J96" i="65526"/>
  <c r="K96" i="65526"/>
  <c r="L96" i="65526"/>
  <c r="M96" i="65526"/>
  <c r="O96" i="65526"/>
  <c r="I97" i="65526"/>
  <c r="J97" i="65526"/>
  <c r="K97" i="65526"/>
  <c r="L97" i="65526"/>
  <c r="M97" i="65526"/>
  <c r="O97" i="65526"/>
  <c r="I98" i="65526"/>
  <c r="J98" i="65526"/>
  <c r="K98" i="65526"/>
  <c r="L98" i="65526"/>
  <c r="M98" i="65526"/>
  <c r="O98" i="65526"/>
  <c r="I99" i="65526"/>
  <c r="J99" i="65526"/>
  <c r="K99" i="65526"/>
  <c r="L99" i="65526"/>
  <c r="M99" i="65526"/>
  <c r="O99" i="65526"/>
  <c r="I100" i="65526"/>
  <c r="J100" i="65526"/>
  <c r="K100" i="65526"/>
  <c r="L100" i="65526"/>
  <c r="M100" i="65526"/>
  <c r="O100" i="65526"/>
  <c r="I101" i="65526"/>
  <c r="J101" i="65526"/>
  <c r="K101" i="65526"/>
  <c r="L101" i="65526"/>
  <c r="M101" i="65526"/>
  <c r="O101" i="65526"/>
  <c r="I102" i="65526"/>
  <c r="J102" i="65526"/>
  <c r="K102" i="65526"/>
  <c r="L102" i="65526"/>
  <c r="M102" i="65526"/>
  <c r="O102" i="65526"/>
  <c r="I103" i="65526"/>
  <c r="J103" i="65526"/>
  <c r="K103" i="65526"/>
  <c r="L103" i="65526"/>
  <c r="M103" i="65526"/>
  <c r="O103" i="65526"/>
  <c r="I104" i="65526"/>
  <c r="J104" i="65526"/>
  <c r="K104" i="65526"/>
  <c r="L104" i="65526"/>
  <c r="M104" i="65526"/>
  <c r="O104" i="65526"/>
  <c r="I105" i="65526"/>
  <c r="J105" i="65526"/>
  <c r="K105" i="65526"/>
  <c r="L105" i="65526"/>
  <c r="M105" i="65526"/>
  <c r="O105" i="65526"/>
  <c r="I106" i="65526"/>
  <c r="J106" i="65526"/>
  <c r="K106" i="65526"/>
  <c r="L106" i="65526"/>
  <c r="M106" i="65526"/>
  <c r="O106" i="65526"/>
  <c r="I107" i="65526"/>
  <c r="J107" i="65526"/>
  <c r="K107" i="65526"/>
  <c r="L107" i="65526"/>
  <c r="M107" i="65526"/>
  <c r="O107" i="65526"/>
  <c r="I108" i="65526"/>
  <c r="J108" i="65526"/>
  <c r="K108" i="65526"/>
  <c r="L108" i="65526"/>
  <c r="M108" i="65526"/>
  <c r="O108" i="65526"/>
  <c r="I109" i="65526"/>
  <c r="J109" i="65526"/>
  <c r="K109" i="65526"/>
  <c r="L109" i="65526"/>
  <c r="M109" i="65526"/>
  <c r="O109" i="65526"/>
  <c r="I110" i="65526"/>
  <c r="J110" i="65526"/>
  <c r="K110" i="65526"/>
  <c r="L110" i="65526"/>
  <c r="M110" i="65526"/>
  <c r="O110" i="65526"/>
  <c r="I111" i="65526"/>
  <c r="J111" i="65526"/>
  <c r="K111" i="65526"/>
  <c r="L111" i="65526"/>
  <c r="M111" i="65526"/>
  <c r="O111" i="65526"/>
  <c r="I112" i="65526"/>
  <c r="J112" i="65526"/>
  <c r="K112" i="65526"/>
  <c r="L112" i="65526"/>
  <c r="M112" i="65526"/>
  <c r="O112" i="65526"/>
  <c r="I113" i="65526"/>
  <c r="J113" i="65526"/>
  <c r="K113" i="65526"/>
  <c r="L113" i="65526"/>
  <c r="M113" i="65526"/>
  <c r="O113" i="65526"/>
  <c r="I114" i="65526"/>
  <c r="J114" i="65526"/>
  <c r="K114" i="65526"/>
  <c r="L114" i="65526"/>
  <c r="M114" i="65526"/>
  <c r="O114" i="65526"/>
  <c r="I115" i="65526"/>
  <c r="J115" i="65526"/>
  <c r="K115" i="65526"/>
  <c r="L115" i="65526"/>
  <c r="M115" i="65526"/>
  <c r="O115" i="65526"/>
  <c r="I116" i="65526"/>
  <c r="J116" i="65526"/>
  <c r="K116" i="65526"/>
  <c r="L116" i="65526"/>
  <c r="M116" i="65526"/>
  <c r="O116" i="65526"/>
  <c r="I117" i="65526"/>
  <c r="J117" i="65526"/>
  <c r="K117" i="65526"/>
  <c r="L117" i="65526"/>
  <c r="M117" i="65526"/>
  <c r="O117" i="65526"/>
  <c r="I118" i="65526"/>
  <c r="J118" i="65526"/>
  <c r="K118" i="65526"/>
  <c r="L118" i="65526"/>
  <c r="M118" i="65526"/>
  <c r="O118" i="65526"/>
  <c r="I119" i="65526"/>
  <c r="J119" i="65526"/>
  <c r="K119" i="65526"/>
  <c r="L119" i="65526"/>
  <c r="M119" i="65526"/>
  <c r="O119" i="65526"/>
  <c r="I120" i="65526"/>
  <c r="J120" i="65526"/>
  <c r="K120" i="65526"/>
  <c r="L120" i="65526"/>
  <c r="M120" i="65526"/>
  <c r="O120" i="65526"/>
  <c r="I121" i="65526"/>
  <c r="J121" i="65526"/>
  <c r="K121" i="65526"/>
  <c r="L121" i="65526"/>
  <c r="M121" i="65526"/>
  <c r="O121" i="65526"/>
  <c r="I2" i="65526"/>
  <c r="J2" i="65526"/>
  <c r="K2" i="65526"/>
  <c r="L2" i="65526"/>
  <c r="M2" i="65526"/>
  <c r="O2" i="65526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5" i="2"/>
  <c r="AI4" i="2"/>
  <c r="AI3" i="2"/>
  <c r="AI2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S6" i="2"/>
  <c r="S7" i="2"/>
  <c r="S8" i="2"/>
  <c r="S9" i="2"/>
  <c r="S10" i="2"/>
  <c r="S11" i="2"/>
  <c r="S12" i="2"/>
  <c r="S13" i="2"/>
  <c r="S14" i="2"/>
  <c r="S15" i="2"/>
  <c r="T6" i="2"/>
  <c r="T7" i="2"/>
  <c r="T8" i="2"/>
  <c r="T9" i="2"/>
  <c r="T10" i="2"/>
  <c r="T11" i="2"/>
  <c r="T12" i="2"/>
  <c r="T13" i="2"/>
  <c r="T14" i="2"/>
  <c r="T15" i="2"/>
  <c r="S5" i="2"/>
  <c r="F4" i="2"/>
  <c r="C2" i="3"/>
  <c r="F4" i="65526"/>
  <c r="F4" i="65527"/>
  <c r="E2" i="3"/>
  <c r="F4" i="65528"/>
  <c r="F2" i="3"/>
  <c r="F4" i="65529"/>
  <c r="G2" i="3"/>
  <c r="A3" i="65526"/>
  <c r="A3" i="65527"/>
  <c r="A3" i="65528"/>
  <c r="A4" i="65526"/>
  <c r="A4" i="65527"/>
  <c r="A4" i="65528"/>
  <c r="A5" i="65526"/>
  <c r="A5" i="65527"/>
  <c r="A5" i="65528"/>
  <c r="A6" i="65526"/>
  <c r="A6" i="65527"/>
  <c r="A6" i="65528"/>
  <c r="A7" i="65526"/>
  <c r="A7" i="65527"/>
  <c r="A7" i="65528"/>
  <c r="A8" i="65526"/>
  <c r="A8" i="65527"/>
  <c r="A8" i="65528"/>
  <c r="A9" i="65526"/>
  <c r="A9" i="65527"/>
  <c r="A9" i="65528"/>
  <c r="A10" i="65526"/>
  <c r="A10" i="65527"/>
  <c r="A10" i="65528"/>
  <c r="A11" i="65526"/>
  <c r="A11" i="65527"/>
  <c r="A11" i="65528"/>
  <c r="A12" i="65526"/>
  <c r="A12" i="65527"/>
  <c r="A12" i="65528"/>
  <c r="A13" i="65526"/>
  <c r="A13" i="65527"/>
  <c r="A13" i="65528"/>
  <c r="A14" i="65526"/>
  <c r="A14" i="65527"/>
  <c r="A14" i="65528"/>
  <c r="A15" i="65526"/>
  <c r="A15" i="65527"/>
  <c r="A15" i="65528"/>
  <c r="A16" i="65526"/>
  <c r="A16" i="65527"/>
  <c r="A16" i="65528"/>
  <c r="A17" i="65526"/>
  <c r="A17" i="65527"/>
  <c r="A17" i="65528"/>
  <c r="A18" i="65526"/>
  <c r="A18" i="65527"/>
  <c r="A18" i="65528"/>
  <c r="A19" i="65526"/>
  <c r="A19" i="65527"/>
  <c r="A19" i="65528"/>
  <c r="A20" i="65526"/>
  <c r="A20" i="65527"/>
  <c r="A20" i="65528"/>
  <c r="A21" i="65526"/>
  <c r="A21" i="65527"/>
  <c r="A21" i="65528"/>
  <c r="A22" i="65526"/>
  <c r="A22" i="65527"/>
  <c r="A22" i="65528"/>
  <c r="A23" i="65526"/>
  <c r="A23" i="65527"/>
  <c r="A23" i="65528"/>
  <c r="A24" i="65526"/>
  <c r="A24" i="65527"/>
  <c r="A24" i="65528"/>
  <c r="A25" i="65526"/>
  <c r="A25" i="65527"/>
  <c r="A25" i="65528"/>
  <c r="A26" i="65526"/>
  <c r="A26" i="65527"/>
  <c r="A26" i="65528"/>
  <c r="A27" i="65526"/>
  <c r="A27" i="65527"/>
  <c r="A27" i="65528"/>
  <c r="A28" i="65526"/>
  <c r="A28" i="65527"/>
  <c r="A28" i="65528"/>
  <c r="A29" i="65526"/>
  <c r="A29" i="65527"/>
  <c r="A29" i="65528"/>
  <c r="A30" i="65526"/>
  <c r="A30" i="65527"/>
  <c r="A30" i="65528"/>
  <c r="A31" i="65526"/>
  <c r="A31" i="65527"/>
  <c r="A31" i="65528"/>
  <c r="A32" i="65526"/>
  <c r="A32" i="65527"/>
  <c r="A32" i="65528"/>
  <c r="A33" i="65526"/>
  <c r="A33" i="65527"/>
  <c r="A33" i="65528"/>
  <c r="A34" i="65526"/>
  <c r="A34" i="65527"/>
  <c r="A34" i="65528"/>
  <c r="A35" i="65526"/>
  <c r="A35" i="65527"/>
  <c r="A35" i="65528"/>
  <c r="A36" i="65526"/>
  <c r="A36" i="65527"/>
  <c r="A36" i="65528"/>
  <c r="A37" i="65526"/>
  <c r="A37" i="65527"/>
  <c r="A37" i="65528"/>
  <c r="A38" i="65526"/>
  <c r="A38" i="65527"/>
  <c r="A38" i="65528"/>
  <c r="A39" i="65526"/>
  <c r="A39" i="65527"/>
  <c r="A39" i="65528"/>
  <c r="A40" i="65526"/>
  <c r="A40" i="65527"/>
  <c r="A40" i="65528"/>
  <c r="A41" i="65526"/>
  <c r="A41" i="65527"/>
  <c r="A41" i="65528"/>
  <c r="A42" i="65526"/>
  <c r="A42" i="65527"/>
  <c r="A42" i="65528"/>
  <c r="A43" i="65526"/>
  <c r="A43" i="65527"/>
  <c r="A43" i="65528"/>
  <c r="A44" i="65526"/>
  <c r="A44" i="65527"/>
  <c r="A44" i="65528"/>
  <c r="A45" i="65526"/>
  <c r="A45" i="65527"/>
  <c r="A45" i="65528"/>
  <c r="A46" i="65526"/>
  <c r="A46" i="65527"/>
  <c r="A46" i="65528"/>
  <c r="A47" i="65526"/>
  <c r="A47" i="65527"/>
  <c r="A47" i="65528"/>
  <c r="A48" i="65526"/>
  <c r="A48" i="65527"/>
  <c r="A48" i="65528"/>
  <c r="A49" i="65526"/>
  <c r="A49" i="65527"/>
  <c r="A49" i="65528"/>
  <c r="A50" i="65526"/>
  <c r="A50" i="65527"/>
  <c r="A50" i="65528"/>
  <c r="A51" i="65526"/>
  <c r="A51" i="65527"/>
  <c r="A51" i="65528"/>
  <c r="A52" i="65526"/>
  <c r="A52" i="65527"/>
  <c r="A52" i="65528"/>
  <c r="A53" i="65526"/>
  <c r="A53" i="65527"/>
  <c r="A53" i="65528"/>
  <c r="A54" i="65526"/>
  <c r="A54" i="65527"/>
  <c r="A54" i="65528"/>
  <c r="A55" i="65526"/>
  <c r="A55" i="65527"/>
  <c r="A55" i="65528"/>
  <c r="A56" i="65526"/>
  <c r="A56" i="65527"/>
  <c r="A56" i="65528"/>
  <c r="A57" i="65526"/>
  <c r="A57" i="65527"/>
  <c r="A57" i="65528"/>
  <c r="A58" i="65526"/>
  <c r="A58" i="65527"/>
  <c r="A58" i="65528"/>
  <c r="A59" i="65526"/>
  <c r="A59" i="65527"/>
  <c r="A59" i="65528"/>
  <c r="A60" i="65526"/>
  <c r="A60" i="65527"/>
  <c r="A60" i="65528"/>
  <c r="A61" i="65526"/>
  <c r="A61" i="65527"/>
  <c r="A61" i="65528"/>
  <c r="A62" i="65526"/>
  <c r="A62" i="65527"/>
  <c r="A62" i="65528"/>
  <c r="A63" i="65526"/>
  <c r="A63" i="65527"/>
  <c r="A63" i="65528"/>
  <c r="A64" i="65526"/>
  <c r="A64" i="65527"/>
  <c r="A64" i="65528"/>
  <c r="A65" i="65526"/>
  <c r="A65" i="65527"/>
  <c r="A65" i="65528"/>
  <c r="A66" i="65526"/>
  <c r="A66" i="65527"/>
  <c r="A66" i="65528"/>
  <c r="A67" i="65526"/>
  <c r="A67" i="65527"/>
  <c r="A67" i="65528"/>
  <c r="A68" i="65526"/>
  <c r="A68" i="65527"/>
  <c r="A68" i="65528"/>
  <c r="A69" i="65526"/>
  <c r="A69" i="65527"/>
  <c r="A69" i="65528"/>
  <c r="A70" i="65526"/>
  <c r="A70" i="65527"/>
  <c r="A70" i="65528"/>
  <c r="A71" i="65526"/>
  <c r="A71" i="65527"/>
  <c r="A71" i="65528"/>
  <c r="A72" i="65526"/>
  <c r="A72" i="65527"/>
  <c r="A72" i="65528"/>
  <c r="A73" i="65526"/>
  <c r="A73" i="65527"/>
  <c r="A73" i="65528"/>
  <c r="A74" i="65526"/>
  <c r="A74" i="65527"/>
  <c r="A74" i="65528"/>
  <c r="A75" i="65526"/>
  <c r="A75" i="65527"/>
  <c r="A75" i="65528"/>
  <c r="A76" i="65526"/>
  <c r="A76" i="65527"/>
  <c r="A76" i="65528"/>
  <c r="A77" i="65526"/>
  <c r="A77" i="65527"/>
  <c r="A77" i="65528"/>
  <c r="A78" i="65526"/>
  <c r="A78" i="65527"/>
  <c r="A78" i="65528"/>
  <c r="A79" i="65526"/>
  <c r="A79" i="65527"/>
  <c r="A79" i="65528"/>
  <c r="A80" i="65526"/>
  <c r="A80" i="65527"/>
  <c r="A80" i="65528"/>
  <c r="A81" i="65526"/>
  <c r="A81" i="65527"/>
  <c r="A81" i="65528"/>
  <c r="A82" i="65526"/>
  <c r="A82" i="65527"/>
  <c r="A82" i="65528"/>
  <c r="A83" i="65526"/>
  <c r="A83" i="65527"/>
  <c r="A83" i="65528"/>
  <c r="A84" i="65526"/>
  <c r="A84" i="65527"/>
  <c r="A84" i="65528"/>
  <c r="A85" i="65526"/>
  <c r="A85" i="65527"/>
  <c r="A85" i="65528"/>
  <c r="A86" i="65526"/>
  <c r="A86" i="65527"/>
  <c r="A86" i="65528"/>
  <c r="A87" i="65526"/>
  <c r="A87" i="65527"/>
  <c r="A87" i="65528"/>
  <c r="A88" i="65526"/>
  <c r="A88" i="65527"/>
  <c r="A88" i="65528"/>
  <c r="A89" i="65526"/>
  <c r="A89" i="65527"/>
  <c r="A89" i="65528"/>
  <c r="A90" i="65526"/>
  <c r="A90" i="65527"/>
  <c r="A90" i="65528"/>
  <c r="A91" i="65526"/>
  <c r="A91" i="65527"/>
  <c r="A91" i="65528"/>
  <c r="A92" i="65526"/>
  <c r="A92" i="65527"/>
  <c r="A92" i="65528"/>
  <c r="A93" i="65526"/>
  <c r="A93" i="65527"/>
  <c r="A93" i="65528"/>
  <c r="A94" i="65526"/>
  <c r="A94" i="65527"/>
  <c r="A94" i="65528"/>
  <c r="A95" i="65526"/>
  <c r="A95" i="65527"/>
  <c r="A95" i="65528"/>
  <c r="A96" i="65526"/>
  <c r="A96" i="65527"/>
  <c r="A96" i="65528"/>
  <c r="A97" i="65526"/>
  <c r="A97" i="65527"/>
  <c r="A97" i="65528"/>
  <c r="A98" i="65526"/>
  <c r="A98" i="65527"/>
  <c r="A98" i="65528"/>
  <c r="A99" i="65526"/>
  <c r="A99" i="65527"/>
  <c r="A99" i="65528"/>
  <c r="A100" i="65526"/>
  <c r="A100" i="65527"/>
  <c r="A100" i="65528"/>
  <c r="A101" i="65526"/>
  <c r="A101" i="65527"/>
  <c r="A101" i="65528"/>
  <c r="A102" i="65526"/>
  <c r="A102" i="65527"/>
  <c r="A102" i="65528"/>
  <c r="A103" i="65526"/>
  <c r="A103" i="65527"/>
  <c r="A103" i="65528"/>
  <c r="A104" i="65526"/>
  <c r="A104" i="65527"/>
  <c r="A104" i="65528"/>
  <c r="A105" i="65526"/>
  <c r="A105" i="65527"/>
  <c r="A105" i="65528"/>
  <c r="A106" i="65526"/>
  <c r="A106" i="65527"/>
  <c r="A106" i="65528"/>
  <c r="A107" i="65526"/>
  <c r="A107" i="65527"/>
  <c r="A107" i="65528"/>
  <c r="A108" i="65526"/>
  <c r="A108" i="65527"/>
  <c r="A108" i="65528"/>
  <c r="A109" i="65526"/>
  <c r="A109" i="65527"/>
  <c r="A109" i="65528"/>
  <c r="A110" i="65526"/>
  <c r="A110" i="65527"/>
  <c r="A110" i="65528"/>
  <c r="A111" i="65526"/>
  <c r="A111" i="65527"/>
  <c r="A111" i="65528"/>
  <c r="A112" i="65526"/>
  <c r="A112" i="65527"/>
  <c r="A112" i="65528"/>
  <c r="A113" i="65526"/>
  <c r="A113" i="65527"/>
  <c r="A113" i="65528"/>
  <c r="A114" i="65526"/>
  <c r="A114" i="65527"/>
  <c r="A114" i="65528"/>
  <c r="A115" i="65526"/>
  <c r="A115" i="65527"/>
  <c r="A115" i="65528"/>
  <c r="A116" i="65526"/>
  <c r="A116" i="65527"/>
  <c r="A116" i="65528"/>
  <c r="A117" i="65526"/>
  <c r="A117" i="65527"/>
  <c r="A117" i="65528"/>
  <c r="A118" i="65526"/>
  <c r="A118" i="65527"/>
  <c r="A118" i="65528"/>
  <c r="A119" i="65526"/>
  <c r="A119" i="65527"/>
  <c r="A119" i="65528"/>
  <c r="A120" i="65526"/>
  <c r="A120" i="65527"/>
  <c r="A120" i="65528"/>
  <c r="A121" i="65526"/>
  <c r="A121" i="65527"/>
  <c r="A121" i="65528"/>
  <c r="A2" i="3"/>
  <c r="B2" i="3"/>
  <c r="D2" i="65529"/>
  <c r="D3" i="65529"/>
  <c r="D4" i="65529"/>
  <c r="D5" i="65529"/>
  <c r="D6" i="65529"/>
  <c r="D7" i="65529"/>
  <c r="D8" i="65529"/>
  <c r="D9" i="65529"/>
  <c r="D10" i="65529"/>
  <c r="D11" i="65529"/>
  <c r="D12" i="65529"/>
  <c r="D13" i="65529"/>
  <c r="D14" i="65529"/>
  <c r="D15" i="65529"/>
  <c r="D16" i="65529"/>
  <c r="D17" i="65529"/>
  <c r="D18" i="65529"/>
  <c r="D19" i="65529"/>
  <c r="D20" i="65529"/>
  <c r="D21" i="65529"/>
  <c r="D22" i="65529"/>
  <c r="D23" i="65529"/>
  <c r="D24" i="65529"/>
  <c r="D25" i="65529"/>
  <c r="D26" i="65529"/>
  <c r="D27" i="65529"/>
  <c r="D28" i="65529"/>
  <c r="D29" i="65529"/>
  <c r="D30" i="65529"/>
  <c r="D31" i="65529"/>
  <c r="D32" i="65529"/>
  <c r="D33" i="65529"/>
  <c r="D34" i="65529"/>
  <c r="D35" i="65529"/>
  <c r="D36" i="65529"/>
  <c r="D37" i="65529"/>
  <c r="D38" i="65529"/>
  <c r="D39" i="65529"/>
  <c r="D40" i="65529"/>
  <c r="D41" i="65529"/>
  <c r="D42" i="65529"/>
  <c r="D43" i="65529"/>
  <c r="D44" i="65529"/>
  <c r="D45" i="65529"/>
  <c r="D46" i="65529"/>
  <c r="D47" i="65529"/>
  <c r="D48" i="65529"/>
  <c r="D49" i="65529"/>
  <c r="D50" i="65529"/>
  <c r="D51" i="65529"/>
  <c r="D52" i="65529"/>
  <c r="D53" i="65529"/>
  <c r="D54" i="65529"/>
  <c r="D55" i="65529"/>
  <c r="D56" i="65529"/>
  <c r="D57" i="65529"/>
  <c r="D58" i="65529"/>
  <c r="D59" i="65529"/>
  <c r="D60" i="65529"/>
  <c r="D61" i="65529"/>
  <c r="D62" i="65529"/>
  <c r="D63" i="65529"/>
  <c r="D64" i="65529"/>
  <c r="D65" i="65529"/>
  <c r="D66" i="65529"/>
  <c r="D67" i="65529"/>
  <c r="D68" i="65529"/>
  <c r="D69" i="65529"/>
  <c r="D70" i="65529"/>
  <c r="D71" i="65529"/>
  <c r="D72" i="65529"/>
  <c r="D73" i="65529"/>
  <c r="D74" i="65529"/>
  <c r="D75" i="65529"/>
  <c r="D76" i="65529"/>
  <c r="D77" i="65529"/>
  <c r="D78" i="65529"/>
  <c r="D79" i="65529"/>
  <c r="D80" i="65529"/>
  <c r="D81" i="65529"/>
  <c r="D82" i="65529"/>
  <c r="D83" i="65529"/>
  <c r="D84" i="65529"/>
  <c r="D85" i="65529"/>
  <c r="D86" i="65529"/>
  <c r="D87" i="65529"/>
  <c r="D88" i="65529"/>
  <c r="D89" i="65529"/>
  <c r="D90" i="65529"/>
  <c r="D91" i="65529"/>
  <c r="D92" i="65529"/>
  <c r="D93" i="65529"/>
  <c r="D94" i="65529"/>
  <c r="D95" i="65529"/>
  <c r="D96" i="65529"/>
  <c r="D97" i="65529"/>
  <c r="D98" i="65529"/>
  <c r="D99" i="65529"/>
  <c r="D100" i="65529"/>
  <c r="D101" i="65529"/>
  <c r="D102" i="65529"/>
  <c r="D103" i="65529"/>
  <c r="D104" i="65529"/>
  <c r="D105" i="65529"/>
  <c r="D106" i="65529"/>
  <c r="D107" i="65529"/>
  <c r="D108" i="65529"/>
  <c r="D109" i="65529"/>
  <c r="D110" i="65529"/>
  <c r="D111" i="65529"/>
  <c r="D112" i="65529"/>
  <c r="D113" i="65529"/>
  <c r="D114" i="65529"/>
  <c r="D115" i="65529"/>
  <c r="D116" i="65529"/>
  <c r="D117" i="65529"/>
  <c r="D118" i="65529"/>
  <c r="D119" i="65529"/>
  <c r="D120" i="65529"/>
  <c r="D121" i="65529"/>
  <c r="E2" i="65529"/>
  <c r="D2" i="65528"/>
  <c r="D3" i="65528"/>
  <c r="D4" i="65528"/>
  <c r="D5" i="65528"/>
  <c r="D6" i="65528"/>
  <c r="D7" i="65528"/>
  <c r="D8" i="65528"/>
  <c r="D9" i="65528"/>
  <c r="D10" i="65528"/>
  <c r="D11" i="65528"/>
  <c r="D12" i="65528"/>
  <c r="D13" i="65528"/>
  <c r="D14" i="65528"/>
  <c r="D15" i="65528"/>
  <c r="D16" i="65528"/>
  <c r="D17" i="65528"/>
  <c r="D18" i="65528"/>
  <c r="D19" i="65528"/>
  <c r="D20" i="65528"/>
  <c r="D21" i="65528"/>
  <c r="D22" i="65528"/>
  <c r="D23" i="65528"/>
  <c r="D24" i="65528"/>
  <c r="D25" i="65528"/>
  <c r="D26" i="65528"/>
  <c r="D27" i="65528"/>
  <c r="D28" i="65528"/>
  <c r="D29" i="65528"/>
  <c r="D30" i="65528"/>
  <c r="D31" i="65528"/>
  <c r="D32" i="65528"/>
  <c r="D33" i="65528"/>
  <c r="D34" i="65528"/>
  <c r="D35" i="65528"/>
  <c r="D36" i="65528"/>
  <c r="D37" i="65528"/>
  <c r="D38" i="65528"/>
  <c r="D39" i="65528"/>
  <c r="D40" i="65528"/>
  <c r="D41" i="65528"/>
  <c r="D42" i="65528"/>
  <c r="D43" i="65528"/>
  <c r="D44" i="65528"/>
  <c r="D45" i="65528"/>
  <c r="D46" i="65528"/>
  <c r="D47" i="65528"/>
  <c r="D48" i="65528"/>
  <c r="D49" i="65528"/>
  <c r="D50" i="65528"/>
  <c r="D51" i="65528"/>
  <c r="D52" i="65528"/>
  <c r="D53" i="65528"/>
  <c r="D54" i="65528"/>
  <c r="D55" i="65528"/>
  <c r="D56" i="65528"/>
  <c r="D57" i="65528"/>
  <c r="D58" i="65528"/>
  <c r="D59" i="65528"/>
  <c r="D60" i="65528"/>
  <c r="D61" i="65528"/>
  <c r="D62" i="65528"/>
  <c r="D63" i="65528"/>
  <c r="D64" i="65528"/>
  <c r="D65" i="65528"/>
  <c r="D66" i="65528"/>
  <c r="D67" i="65528"/>
  <c r="D68" i="65528"/>
  <c r="D69" i="65528"/>
  <c r="D70" i="65528"/>
  <c r="D71" i="65528"/>
  <c r="D72" i="65528"/>
  <c r="D73" i="65528"/>
  <c r="D74" i="65528"/>
  <c r="D75" i="65528"/>
  <c r="D76" i="65528"/>
  <c r="D77" i="65528"/>
  <c r="D78" i="65528"/>
  <c r="D79" i="65528"/>
  <c r="D80" i="65528"/>
  <c r="D81" i="65528"/>
  <c r="D82" i="65528"/>
  <c r="D83" i="65528"/>
  <c r="D84" i="65528"/>
  <c r="D85" i="65528"/>
  <c r="D86" i="65528"/>
  <c r="D87" i="65528"/>
  <c r="D88" i="65528"/>
  <c r="D89" i="65528"/>
  <c r="D90" i="65528"/>
  <c r="D91" i="65528"/>
  <c r="D92" i="65528"/>
  <c r="D93" i="65528"/>
  <c r="D94" i="65528"/>
  <c r="D95" i="65528"/>
  <c r="D96" i="65528"/>
  <c r="D97" i="65528"/>
  <c r="D98" i="65528"/>
  <c r="D99" i="65528"/>
  <c r="D100" i="65528"/>
  <c r="D101" i="65528"/>
  <c r="D102" i="65528"/>
  <c r="D103" i="65528"/>
  <c r="D104" i="65528"/>
  <c r="D105" i="65528"/>
  <c r="D106" i="65528"/>
  <c r="D107" i="65528"/>
  <c r="D108" i="65528"/>
  <c r="D109" i="65528"/>
  <c r="D110" i="65528"/>
  <c r="D111" i="65528"/>
  <c r="D112" i="65528"/>
  <c r="D113" i="65528"/>
  <c r="D114" i="65528"/>
  <c r="D115" i="65528"/>
  <c r="D116" i="65528"/>
  <c r="D117" i="65528"/>
  <c r="D118" i="65528"/>
  <c r="D119" i="65528"/>
  <c r="D120" i="65528"/>
  <c r="D121" i="65528"/>
  <c r="E2" i="65528"/>
  <c r="D2" i="65527"/>
  <c r="D3" i="65527"/>
  <c r="D4" i="65527"/>
  <c r="D5" i="65527"/>
  <c r="D6" i="65527"/>
  <c r="D7" i="65527"/>
  <c r="D8" i="65527"/>
  <c r="D9" i="65527"/>
  <c r="D10" i="65527"/>
  <c r="D11" i="65527"/>
  <c r="D12" i="65527"/>
  <c r="D13" i="65527"/>
  <c r="D14" i="65527"/>
  <c r="D15" i="65527"/>
  <c r="D16" i="65527"/>
  <c r="D17" i="65527"/>
  <c r="D18" i="65527"/>
  <c r="D19" i="65527"/>
  <c r="D20" i="65527"/>
  <c r="D21" i="65527"/>
  <c r="D22" i="65527"/>
  <c r="D23" i="65527"/>
  <c r="D24" i="65527"/>
  <c r="D25" i="65527"/>
  <c r="D26" i="65527"/>
  <c r="D27" i="65527"/>
  <c r="D28" i="65527"/>
  <c r="D29" i="65527"/>
  <c r="D30" i="65527"/>
  <c r="D31" i="65527"/>
  <c r="D32" i="65527"/>
  <c r="D33" i="65527"/>
  <c r="D34" i="65527"/>
  <c r="D35" i="65527"/>
  <c r="D36" i="65527"/>
  <c r="D37" i="65527"/>
  <c r="D38" i="65527"/>
  <c r="D39" i="65527"/>
  <c r="D40" i="65527"/>
  <c r="D41" i="65527"/>
  <c r="D42" i="65527"/>
  <c r="D43" i="65527"/>
  <c r="D44" i="65527"/>
  <c r="D45" i="65527"/>
  <c r="D46" i="65527"/>
  <c r="D47" i="65527"/>
  <c r="D48" i="65527"/>
  <c r="D49" i="65527"/>
  <c r="D50" i="65527"/>
  <c r="D51" i="65527"/>
  <c r="D52" i="65527"/>
  <c r="D53" i="65527"/>
  <c r="D54" i="65527"/>
  <c r="D55" i="65527"/>
  <c r="D56" i="65527"/>
  <c r="D57" i="65527"/>
  <c r="D58" i="65527"/>
  <c r="D59" i="65527"/>
  <c r="D60" i="65527"/>
  <c r="D61" i="65527"/>
  <c r="D62" i="65527"/>
  <c r="D63" i="65527"/>
  <c r="D64" i="65527"/>
  <c r="D65" i="65527"/>
  <c r="D66" i="65527"/>
  <c r="D67" i="65527"/>
  <c r="D68" i="65527"/>
  <c r="D69" i="65527"/>
  <c r="D70" i="65527"/>
  <c r="D71" i="65527"/>
  <c r="D72" i="65527"/>
  <c r="D73" i="65527"/>
  <c r="D74" i="65527"/>
  <c r="D75" i="65527"/>
  <c r="D76" i="65527"/>
  <c r="D77" i="65527"/>
  <c r="D78" i="65527"/>
  <c r="D79" i="65527"/>
  <c r="D80" i="65527"/>
  <c r="D81" i="65527"/>
  <c r="D82" i="65527"/>
  <c r="D83" i="65527"/>
  <c r="D84" i="65527"/>
  <c r="D85" i="65527"/>
  <c r="D86" i="65527"/>
  <c r="D87" i="65527"/>
  <c r="D88" i="65527"/>
  <c r="D89" i="65527"/>
  <c r="D90" i="65527"/>
  <c r="D91" i="65527"/>
  <c r="D92" i="65527"/>
  <c r="D93" i="65527"/>
  <c r="D94" i="65527"/>
  <c r="D95" i="65527"/>
  <c r="D96" i="65527"/>
  <c r="D97" i="65527"/>
  <c r="D98" i="65527"/>
  <c r="D99" i="65527"/>
  <c r="D100" i="65527"/>
  <c r="D101" i="65527"/>
  <c r="D102" i="65527"/>
  <c r="D103" i="65527"/>
  <c r="D104" i="65527"/>
  <c r="D105" i="65527"/>
  <c r="D106" i="65527"/>
  <c r="D107" i="65527"/>
  <c r="D108" i="65527"/>
  <c r="D109" i="65527"/>
  <c r="D110" i="65527"/>
  <c r="D111" i="65527"/>
  <c r="D112" i="65527"/>
  <c r="D113" i="65527"/>
  <c r="D114" i="65527"/>
  <c r="D115" i="65527"/>
  <c r="D116" i="65527"/>
  <c r="D117" i="65527"/>
  <c r="D118" i="65527"/>
  <c r="D119" i="65527"/>
  <c r="D120" i="65527"/>
  <c r="D121" i="65527"/>
  <c r="E2" i="65527"/>
  <c r="D3" i="65526"/>
  <c r="D4" i="65526"/>
  <c r="D5" i="65526"/>
  <c r="D6" i="65526"/>
  <c r="D7" i="65526"/>
  <c r="D8" i="65526"/>
  <c r="D9" i="65526"/>
  <c r="D10" i="65526"/>
  <c r="D11" i="65526"/>
  <c r="D12" i="65526"/>
  <c r="D13" i="65526"/>
  <c r="D14" i="65526"/>
  <c r="D15" i="65526"/>
  <c r="D16" i="65526"/>
  <c r="D17" i="65526"/>
  <c r="D18" i="65526"/>
  <c r="D19" i="65526"/>
  <c r="D20" i="65526"/>
  <c r="D21" i="65526"/>
  <c r="D22" i="65526"/>
  <c r="D23" i="65526"/>
  <c r="D24" i="65526"/>
  <c r="D25" i="65526"/>
  <c r="D26" i="65526"/>
  <c r="D27" i="65526"/>
  <c r="D28" i="65526"/>
  <c r="D29" i="65526"/>
  <c r="D30" i="65526"/>
  <c r="D31" i="65526"/>
  <c r="D32" i="65526"/>
  <c r="D33" i="65526"/>
  <c r="D34" i="65526"/>
  <c r="D35" i="65526"/>
  <c r="D36" i="65526"/>
  <c r="D37" i="65526"/>
  <c r="D38" i="65526"/>
  <c r="D39" i="65526"/>
  <c r="D40" i="65526"/>
  <c r="D41" i="65526"/>
  <c r="D42" i="65526"/>
  <c r="D43" i="65526"/>
  <c r="D44" i="65526"/>
  <c r="D45" i="65526"/>
  <c r="D46" i="65526"/>
  <c r="D47" i="65526"/>
  <c r="D48" i="65526"/>
  <c r="D49" i="65526"/>
  <c r="D50" i="65526"/>
  <c r="D51" i="65526"/>
  <c r="D52" i="65526"/>
  <c r="D53" i="65526"/>
  <c r="D54" i="65526"/>
  <c r="D55" i="65526"/>
  <c r="D56" i="65526"/>
  <c r="D57" i="65526"/>
  <c r="D58" i="65526"/>
  <c r="D59" i="65526"/>
  <c r="D60" i="65526"/>
  <c r="D61" i="65526"/>
  <c r="D62" i="65526"/>
  <c r="D63" i="65526"/>
  <c r="D64" i="65526"/>
  <c r="D65" i="65526"/>
  <c r="D66" i="65526"/>
  <c r="D67" i="65526"/>
  <c r="D68" i="65526"/>
  <c r="D69" i="65526"/>
  <c r="D70" i="65526"/>
  <c r="D71" i="65526"/>
  <c r="D72" i="65526"/>
  <c r="D73" i="65526"/>
  <c r="D74" i="65526"/>
  <c r="D75" i="65526"/>
  <c r="D76" i="65526"/>
  <c r="D77" i="65526"/>
  <c r="D78" i="65526"/>
  <c r="D79" i="65526"/>
  <c r="D80" i="65526"/>
  <c r="D81" i="65526"/>
  <c r="D82" i="65526"/>
  <c r="D83" i="65526"/>
  <c r="D84" i="65526"/>
  <c r="D85" i="65526"/>
  <c r="D86" i="65526"/>
  <c r="D87" i="65526"/>
  <c r="D88" i="65526"/>
  <c r="D89" i="65526"/>
  <c r="D90" i="65526"/>
  <c r="D91" i="65526"/>
  <c r="D92" i="65526"/>
  <c r="D93" i="65526"/>
  <c r="D94" i="65526"/>
  <c r="D95" i="65526"/>
  <c r="D96" i="65526"/>
  <c r="D97" i="65526"/>
  <c r="D98" i="65526"/>
  <c r="D99" i="65526"/>
  <c r="D100" i="65526"/>
  <c r="D101" i="65526"/>
  <c r="D102" i="65526"/>
  <c r="D103" i="65526"/>
  <c r="D104" i="65526"/>
  <c r="D105" i="65526"/>
  <c r="D106" i="65526"/>
  <c r="D107" i="65526"/>
  <c r="D108" i="65526"/>
  <c r="D109" i="65526"/>
  <c r="D110" i="65526"/>
  <c r="D111" i="65526"/>
  <c r="D112" i="65526"/>
  <c r="D113" i="65526"/>
  <c r="D114" i="65526"/>
  <c r="D115" i="65526"/>
  <c r="D116" i="65526"/>
  <c r="D117" i="65526"/>
  <c r="D118" i="65526"/>
  <c r="D119" i="65526"/>
  <c r="D120" i="65526"/>
  <c r="D121" i="65526"/>
  <c r="E2" i="65526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E2" i="2"/>
  <c r="M21" i="65531"/>
  <c r="M20" i="65531"/>
  <c r="M19" i="65531"/>
  <c r="M18" i="65531"/>
  <c r="M17" i="65531"/>
  <c r="M16" i="65531"/>
  <c r="M15" i="65531"/>
  <c r="M14" i="65531"/>
  <c r="M13" i="65531"/>
  <c r="M12" i="65531"/>
  <c r="M11" i="65531"/>
  <c r="M10" i="65531"/>
  <c r="M9" i="65531"/>
  <c r="M8" i="65531"/>
  <c r="M7" i="65531"/>
  <c r="M6" i="65531"/>
  <c r="M5" i="65531"/>
  <c r="M4" i="65531"/>
  <c r="M3" i="65531"/>
  <c r="M2" i="65531"/>
</calcChain>
</file>

<file path=xl/sharedStrings.xml><?xml version="1.0" encoding="utf-8"?>
<sst xmlns="http://schemas.openxmlformats.org/spreadsheetml/2006/main" count="1121" uniqueCount="195">
  <si>
    <t>a1</t>
  </si>
  <si>
    <r>
      <t>q</t>
    </r>
    <r>
      <rPr>
        <sz val="12"/>
        <rFont val="Times New Roman"/>
      </rPr>
      <t>1</t>
    </r>
  </si>
  <si>
    <t>a2</t>
  </si>
  <si>
    <r>
      <t>q</t>
    </r>
    <r>
      <rPr>
        <sz val="12"/>
        <rFont val="Times New Roman"/>
      </rPr>
      <t>2</t>
    </r>
  </si>
  <si>
    <t>a3</t>
  </si>
  <si>
    <r>
      <t>q</t>
    </r>
    <r>
      <rPr>
        <sz val="12"/>
        <rFont val="Times New Roman"/>
      </rPr>
      <t>3</t>
    </r>
  </si>
  <si>
    <t>a4</t>
  </si>
  <si>
    <r>
      <t>q</t>
    </r>
    <r>
      <rPr>
        <sz val="12"/>
        <rFont val="Times New Roman"/>
      </rPr>
      <t>4</t>
    </r>
  </si>
  <si>
    <t>a5</t>
  </si>
  <si>
    <t>a6</t>
  </si>
  <si>
    <t>a7</t>
  </si>
  <si>
    <t>a8</t>
  </si>
  <si>
    <t>a9</t>
  </si>
  <si>
    <t>a10</t>
  </si>
  <si>
    <t>a0</t>
  </si>
  <si>
    <t>SE</t>
  </si>
  <si>
    <t>SSE</t>
  </si>
  <si>
    <r>
      <t>q</t>
    </r>
    <r>
      <rPr>
        <sz val="12"/>
        <rFont val="Times New Roman"/>
      </rPr>
      <t>5</t>
    </r>
  </si>
  <si>
    <r>
      <t>q</t>
    </r>
    <r>
      <rPr>
        <sz val="12"/>
        <rFont val="Times New Roman"/>
      </rPr>
      <t>6</t>
    </r>
  </si>
  <si>
    <r>
      <t>q</t>
    </r>
    <r>
      <rPr>
        <sz val="12"/>
        <rFont val="Times New Roman"/>
      </rPr>
      <t>7</t>
    </r>
  </si>
  <si>
    <r>
      <t>q</t>
    </r>
    <r>
      <rPr>
        <sz val="12"/>
        <rFont val="Times New Roman"/>
      </rPr>
      <t>8</t>
    </r>
  </si>
  <si>
    <r>
      <t>q</t>
    </r>
    <r>
      <rPr>
        <sz val="12"/>
        <rFont val="Times New Roman"/>
      </rPr>
      <t>9</t>
    </r>
  </si>
  <si>
    <r>
      <t>q</t>
    </r>
    <r>
      <rPr>
        <sz val="12"/>
        <rFont val="Times New Roman"/>
      </rPr>
      <t>10</t>
    </r>
  </si>
  <si>
    <t>Raw data</t>
  </si>
  <si>
    <t>Time</t>
  </si>
  <si>
    <t>Frequency</t>
  </si>
  <si>
    <t>Butterworth Filter</t>
  </si>
  <si>
    <t>Pedal Fx 1st pass</t>
  </si>
  <si>
    <t>Padded data</t>
  </si>
  <si>
    <t>Pedal tan Force</t>
  </si>
  <si>
    <t>cutoff f</t>
  </si>
  <si>
    <t>Filtered Padding</t>
  </si>
  <si>
    <t>Padding</t>
  </si>
  <si>
    <t>data collection f</t>
  </si>
  <si>
    <t>w</t>
  </si>
  <si>
    <t>K1=</t>
  </si>
  <si>
    <t>K2=</t>
  </si>
  <si>
    <t>K3=</t>
  </si>
  <si>
    <t>b1</t>
  </si>
  <si>
    <t>b2</t>
  </si>
  <si>
    <t>Data row 1</t>
  </si>
  <si>
    <t>Data row 2</t>
  </si>
  <si>
    <t>Data row 3</t>
  </si>
  <si>
    <t>Data row 4</t>
  </si>
  <si>
    <t>Data row 5</t>
  </si>
  <si>
    <t>Data row 6</t>
  </si>
  <si>
    <t>Data row 7</t>
  </si>
  <si>
    <t>Data row 8</t>
  </si>
  <si>
    <t>Data row 9</t>
  </si>
  <si>
    <t>Data row 10</t>
  </si>
  <si>
    <t>Data row 11</t>
  </si>
  <si>
    <t>Data row 12</t>
  </si>
  <si>
    <t>Data row 13</t>
  </si>
  <si>
    <t>Data row 14</t>
  </si>
  <si>
    <t>Data row 15</t>
  </si>
  <si>
    <t>Data row 16</t>
  </si>
  <si>
    <t>Data row 17</t>
  </si>
  <si>
    <t>Data row 18</t>
  </si>
  <si>
    <t>Data row 19</t>
  </si>
  <si>
    <t>Data row 20</t>
  </si>
  <si>
    <t>Data row 21</t>
  </si>
  <si>
    <t>Data row 22</t>
  </si>
  <si>
    <t>Data row 23</t>
  </si>
  <si>
    <t>Data row 24</t>
  </si>
  <si>
    <t>Data row 25</t>
  </si>
  <si>
    <t>Data row 26</t>
  </si>
  <si>
    <t>Data row 27</t>
  </si>
  <si>
    <t>Data row 28</t>
  </si>
  <si>
    <t>Data row 29</t>
  </si>
  <si>
    <t>Data row 30</t>
  </si>
  <si>
    <t>Data row 31</t>
  </si>
  <si>
    <t>Data row 32</t>
  </si>
  <si>
    <t>Data row 33</t>
  </si>
  <si>
    <t>Data row 34</t>
  </si>
  <si>
    <t>Data row 35</t>
  </si>
  <si>
    <t>Data row 36</t>
  </si>
  <si>
    <t>Data row 37</t>
  </si>
  <si>
    <t>Data row 38</t>
  </si>
  <si>
    <t>Data row 39</t>
  </si>
  <si>
    <t>Data row 40</t>
  </si>
  <si>
    <t>Data row 41</t>
  </si>
  <si>
    <t>Data row 42</t>
  </si>
  <si>
    <t>Data row 43</t>
  </si>
  <si>
    <t>Data row 44</t>
  </si>
  <si>
    <t>Data row 45</t>
  </si>
  <si>
    <t>Data row 46</t>
  </si>
  <si>
    <t>Data row 47</t>
  </si>
  <si>
    <t>Data row 48</t>
  </si>
  <si>
    <t>Data row 49</t>
  </si>
  <si>
    <t>Data row 50</t>
  </si>
  <si>
    <t>Data row 51</t>
  </si>
  <si>
    <t>Data row 52</t>
  </si>
  <si>
    <t>Data row 53</t>
  </si>
  <si>
    <t>Data row 54</t>
  </si>
  <si>
    <t>Data row 55</t>
  </si>
  <si>
    <t>Data row 56</t>
  </si>
  <si>
    <t>Data row 57</t>
  </si>
  <si>
    <t>Data row 58</t>
  </si>
  <si>
    <t>Data row 59</t>
  </si>
  <si>
    <t>Data row 60</t>
  </si>
  <si>
    <t>Data row 61</t>
  </si>
  <si>
    <t>Data row 62</t>
  </si>
  <si>
    <t>Data row 63</t>
  </si>
  <si>
    <t>Data row 64</t>
  </si>
  <si>
    <t>Data row 65</t>
  </si>
  <si>
    <t>Data row 66</t>
  </si>
  <si>
    <t>Data row 67</t>
  </si>
  <si>
    <t>Data row 68</t>
  </si>
  <si>
    <t>Data row 69</t>
  </si>
  <si>
    <t>Data row 70</t>
  </si>
  <si>
    <t>Data row 71</t>
  </si>
  <si>
    <t>Data row 72</t>
  </si>
  <si>
    <t>Data row 73</t>
  </si>
  <si>
    <t>Data row 74</t>
  </si>
  <si>
    <t>Data row 75</t>
  </si>
  <si>
    <t>Data row 76</t>
  </si>
  <si>
    <t>Data row 77</t>
  </si>
  <si>
    <t>Data row 78</t>
  </si>
  <si>
    <t>Data row 79</t>
  </si>
  <si>
    <t>Data row 80</t>
  </si>
  <si>
    <t>Data row 81</t>
  </si>
  <si>
    <t>Data row 82</t>
  </si>
  <si>
    <t>Data row 83</t>
  </si>
  <si>
    <t>Data row 84</t>
  </si>
  <si>
    <t>Data row 85</t>
  </si>
  <si>
    <t>Data row 86</t>
  </si>
  <si>
    <t>Data row 87</t>
  </si>
  <si>
    <t>Data row 88</t>
  </si>
  <si>
    <t>Data row 89</t>
  </si>
  <si>
    <t>Data row 90</t>
  </si>
  <si>
    <t>Data row 91</t>
  </si>
  <si>
    <t>Data row 92</t>
  </si>
  <si>
    <t>Data row 93</t>
  </si>
  <si>
    <t>Data row 94</t>
  </si>
  <si>
    <t>Data row 95</t>
  </si>
  <si>
    <t>Data row 96</t>
  </si>
  <si>
    <t>Data row 97</t>
  </si>
  <si>
    <t>Data row 98</t>
  </si>
  <si>
    <t>Data row 99</t>
  </si>
  <si>
    <t>Data row 100</t>
  </si>
  <si>
    <t>Data row 101</t>
  </si>
  <si>
    <t>Data row 102</t>
  </si>
  <si>
    <t>Data row 103</t>
  </si>
  <si>
    <t>Data row 104</t>
  </si>
  <si>
    <t>Data row 105</t>
  </si>
  <si>
    <t>Data row 106</t>
  </si>
  <si>
    <t>Data row 107</t>
  </si>
  <si>
    <t>Data row 108</t>
  </si>
  <si>
    <t>Data row 109</t>
  </si>
  <si>
    <t>Data row 110</t>
  </si>
  <si>
    <t>Data row 111</t>
  </si>
  <si>
    <t>Data row 112</t>
  </si>
  <si>
    <t>Data row 113</t>
  </si>
  <si>
    <t>Data row 114</t>
  </si>
  <si>
    <t>Data row 115</t>
  </si>
  <si>
    <t>Data row 116</t>
  </si>
  <si>
    <t>Data row 117</t>
  </si>
  <si>
    <t>Data row 118</t>
  </si>
  <si>
    <t>Data row 119</t>
  </si>
  <si>
    <t>Data row 120</t>
  </si>
  <si>
    <t>2nd pass</t>
  </si>
  <si>
    <t>Filtered</t>
  </si>
  <si>
    <t>Cuttoff f</t>
  </si>
  <si>
    <t>Mean</t>
  </si>
  <si>
    <t>1st Haromonic</t>
  </si>
  <si>
    <t>2nd Haromonic</t>
  </si>
  <si>
    <t>3rd Haromonic</t>
  </si>
  <si>
    <t>4th Haromonic</t>
  </si>
  <si>
    <t>Sum</t>
  </si>
  <si>
    <t>2 pass cutoff</t>
  </si>
  <si>
    <t>fs/fc</t>
  </si>
  <si>
    <r>
      <t>2</t>
    </r>
    <r>
      <rPr>
        <sz val="12"/>
        <rFont val="Symbol"/>
        <family val="1"/>
        <charset val="2"/>
      </rPr>
      <t>p</t>
    </r>
    <r>
      <rPr>
        <sz val="12"/>
        <rFont val="Times New Roman"/>
      </rPr>
      <t>/T</t>
    </r>
  </si>
  <si>
    <r>
      <t>2</t>
    </r>
    <r>
      <rPr>
        <sz val="12"/>
        <rFont val="Symbol"/>
        <family val="1"/>
        <charset val="2"/>
      </rPr>
      <t>p</t>
    </r>
    <r>
      <rPr>
        <sz val="12"/>
        <rFont val="Times New Roman"/>
        <family val="1"/>
      </rPr>
      <t>/T</t>
    </r>
  </si>
  <si>
    <t>1st Order</t>
  </si>
  <si>
    <t>2nd Order</t>
  </si>
  <si>
    <t>3rd Order</t>
  </si>
  <si>
    <t>4th Order</t>
  </si>
  <si>
    <t>10th Order</t>
  </si>
  <si>
    <t>PRF</t>
  </si>
  <si>
    <t>Raw PRF</t>
  </si>
  <si>
    <t>1st Order PRF</t>
  </si>
  <si>
    <t>2nd Order PRF</t>
  </si>
  <si>
    <t>3rd Order PRF</t>
  </si>
  <si>
    <t>4th Order PRF</t>
  </si>
  <si>
    <t>10th Order PRF</t>
  </si>
  <si>
    <t>PRF 1st pass</t>
  </si>
  <si>
    <t>Note in this data set: 4th order is equivelent to 8 hz</t>
  </si>
  <si>
    <t>Foot Angle</t>
  </si>
  <si>
    <t>Foot angle 1st pass</t>
  </si>
  <si>
    <t>Foot Angle 2nd pass</t>
  </si>
  <si>
    <r>
      <t>w</t>
    </r>
    <r>
      <rPr>
        <sz val="12"/>
        <rFont val="Times New Roman"/>
      </rPr>
      <t xml:space="preserve"> from raw data</t>
    </r>
  </si>
  <si>
    <r>
      <t>w</t>
    </r>
    <r>
      <rPr>
        <sz val="12"/>
        <rFont val="Times New Roman"/>
      </rPr>
      <t xml:space="preserve"> from filtered data</t>
    </r>
  </si>
  <si>
    <r>
      <t>a</t>
    </r>
    <r>
      <rPr>
        <sz val="12"/>
        <rFont val="Times New Roman"/>
      </rPr>
      <t xml:space="preserve"> from filtered data</t>
    </r>
  </si>
  <si>
    <r>
      <t>a</t>
    </r>
    <r>
      <rPr>
        <sz val="12"/>
        <rFont val="Times New Roman"/>
      </rPr>
      <t xml:space="preserve"> from raw data</t>
    </r>
  </si>
  <si>
    <t>Cutoff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</si>
</sst>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0"/>
    <numFmt numFmtId="167" formatCode="0.0"/>
  </numFmts>
  <fonts count="5" x14ac:knownFonts="1">
    <font>
      <sz val="12"/>
      <name val="Times New Roman"/>
    </font>
    <font>
      <sz val="12"/>
      <name val="Times New Roman"/>
    </font>
    <font>
      <sz val="12"/>
      <name val="Symbol"/>
      <family val="1"/>
      <charset val="2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horizontal="right"/>
    </xf>
    <xf numFmtId="166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1" fontId="0" fillId="0" borderId="0" xfId="0" applyNumberFormat="1" applyBorder="1"/>
    <xf numFmtId="2" fontId="0" fillId="0" borderId="0" xfId="0" applyNumberFormat="1" applyBorder="1"/>
    <xf numFmtId="2" fontId="0" fillId="0" borderId="0" xfId="0" applyNumberFormat="1"/>
    <xf numFmtId="0" fontId="0" fillId="0" borderId="6" xfId="0" applyBorder="1"/>
    <xf numFmtId="1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0" borderId="8" xfId="0" applyBorder="1"/>
    <xf numFmtId="2" fontId="0" fillId="0" borderId="9" xfId="0" applyNumberFormat="1" applyBorder="1" applyAlignment="1">
      <alignment horizontal="center"/>
    </xf>
    <xf numFmtId="1" fontId="0" fillId="0" borderId="0" xfId="0" applyNumberFormat="1" applyFill="1" applyBorder="1"/>
    <xf numFmtId="1" fontId="0" fillId="0" borderId="0" xfId="0" applyNumberFormat="1"/>
    <xf numFmtId="166" fontId="0" fillId="0" borderId="7" xfId="0" applyNumberFormat="1" applyBorder="1" applyAlignment="1">
      <alignment horizontal="center"/>
    </xf>
    <xf numFmtId="0" fontId="3" fillId="0" borderId="1" xfId="0" applyFont="1" applyBorder="1"/>
    <xf numFmtId="0" fontId="0" fillId="2" borderId="10" xfId="0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4" fillId="0" borderId="0" xfId="0" applyFont="1"/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0" xfId="0" applyFill="1"/>
    <xf numFmtId="0" fontId="0" fillId="0" borderId="0" xfId="0" applyAlignment="1"/>
    <xf numFmtId="1" fontId="2" fillId="0" borderId="0" xfId="0" applyNumberFormat="1" applyFont="1" applyFill="1" applyBorder="1"/>
    <xf numFmtId="0" fontId="2" fillId="0" borderId="0" xfId="0" applyFont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3" fillId="0" borderId="11" xfId="0" applyFont="1" applyBorder="1"/>
    <xf numFmtId="0" fontId="0" fillId="0" borderId="12" xfId="0" applyBorder="1"/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86369958275383"/>
          <c:y val="6.5217391304347824E-2"/>
          <c:w val="0.80528511821974968"/>
          <c:h val="0.73715415019762842"/>
        </c:manualLayout>
      </c:layout>
      <c:scatterChart>
        <c:scatterStyle val="lineMarker"/>
        <c:varyColors val="0"/>
        <c:ser>
          <c:idx val="0"/>
          <c:order val="0"/>
          <c:tx>
            <c:v>Raw</c:v>
          </c:tx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'1st Order'!$A$2:$A$724</c:f>
              <c:numCache>
                <c:formatCode>General</c:formatCode>
                <c:ptCount val="723"/>
                <c:pt idx="0">
                  <c:v>0</c:v>
                </c:pt>
                <c:pt idx="1">
                  <c:v>4.1666666666666666E-3</c:v>
                </c:pt>
                <c:pt idx="2">
                  <c:v>8.3333333333333332E-3</c:v>
                </c:pt>
                <c:pt idx="3">
                  <c:v>1.2500000000000001E-2</c:v>
                </c:pt>
                <c:pt idx="4">
                  <c:v>1.6666666666666666E-2</c:v>
                </c:pt>
                <c:pt idx="5">
                  <c:v>2.0833333333333332E-2</c:v>
                </c:pt>
                <c:pt idx="6">
                  <c:v>2.5000000000000001E-2</c:v>
                </c:pt>
                <c:pt idx="7">
                  <c:v>2.9166666666666664E-2</c:v>
                </c:pt>
                <c:pt idx="8">
                  <c:v>3.3333333333333333E-2</c:v>
                </c:pt>
                <c:pt idx="9">
                  <c:v>3.7499999999999999E-2</c:v>
                </c:pt>
                <c:pt idx="10">
                  <c:v>4.1666666666666664E-2</c:v>
                </c:pt>
                <c:pt idx="11">
                  <c:v>4.583333333333333E-2</c:v>
                </c:pt>
                <c:pt idx="12">
                  <c:v>0.05</c:v>
                </c:pt>
                <c:pt idx="13">
                  <c:v>5.4166666666666662E-2</c:v>
                </c:pt>
                <c:pt idx="14">
                  <c:v>5.8333333333333327E-2</c:v>
                </c:pt>
                <c:pt idx="15">
                  <c:v>6.25E-2</c:v>
                </c:pt>
                <c:pt idx="16">
                  <c:v>6.6666666666666666E-2</c:v>
                </c:pt>
                <c:pt idx="17">
                  <c:v>7.0833333333333331E-2</c:v>
                </c:pt>
                <c:pt idx="18">
                  <c:v>7.4999999999999997E-2</c:v>
                </c:pt>
                <c:pt idx="19">
                  <c:v>7.9166666666666663E-2</c:v>
                </c:pt>
                <c:pt idx="20">
                  <c:v>8.3333333333333329E-2</c:v>
                </c:pt>
                <c:pt idx="21">
                  <c:v>8.7499999999999994E-2</c:v>
                </c:pt>
                <c:pt idx="22">
                  <c:v>9.166666666666666E-2</c:v>
                </c:pt>
                <c:pt idx="23">
                  <c:v>9.5833333333333326E-2</c:v>
                </c:pt>
                <c:pt idx="24">
                  <c:v>0.1</c:v>
                </c:pt>
                <c:pt idx="25">
                  <c:v>0.10416666666666666</c:v>
                </c:pt>
                <c:pt idx="26">
                  <c:v>0.10833333333333332</c:v>
                </c:pt>
                <c:pt idx="27">
                  <c:v>0.1125</c:v>
                </c:pt>
                <c:pt idx="28">
                  <c:v>0.11666666666666665</c:v>
                </c:pt>
                <c:pt idx="29">
                  <c:v>0.12083333333333332</c:v>
                </c:pt>
                <c:pt idx="30">
                  <c:v>0.125</c:v>
                </c:pt>
                <c:pt idx="31">
                  <c:v>0.12916666666666665</c:v>
                </c:pt>
                <c:pt idx="32">
                  <c:v>0.13333333333333333</c:v>
                </c:pt>
                <c:pt idx="33">
                  <c:v>0.13750000000000001</c:v>
                </c:pt>
                <c:pt idx="34">
                  <c:v>0.14166666666666669</c:v>
                </c:pt>
                <c:pt idx="35">
                  <c:v>0.14583333333333337</c:v>
                </c:pt>
                <c:pt idx="36">
                  <c:v>0.15</c:v>
                </c:pt>
                <c:pt idx="37">
                  <c:v>0.15416666666666673</c:v>
                </c:pt>
                <c:pt idx="38">
                  <c:v>0.15833333333333341</c:v>
                </c:pt>
                <c:pt idx="39">
                  <c:v>0.16250000000000001</c:v>
                </c:pt>
                <c:pt idx="40">
                  <c:v>0.16666666666666677</c:v>
                </c:pt>
                <c:pt idx="41">
                  <c:v>0.17083333333333345</c:v>
                </c:pt>
                <c:pt idx="42">
                  <c:v>0.17499999999999999</c:v>
                </c:pt>
                <c:pt idx="43">
                  <c:v>0.17916666666666681</c:v>
                </c:pt>
                <c:pt idx="44">
                  <c:v>0.18333333333333349</c:v>
                </c:pt>
                <c:pt idx="45">
                  <c:v>0.1875</c:v>
                </c:pt>
                <c:pt idx="46">
                  <c:v>0.19166666666666685</c:v>
                </c:pt>
                <c:pt idx="47">
                  <c:v>0.19583333333333353</c:v>
                </c:pt>
                <c:pt idx="48">
                  <c:v>0.2</c:v>
                </c:pt>
                <c:pt idx="49">
                  <c:v>0.20416666666666689</c:v>
                </c:pt>
                <c:pt idx="50">
                  <c:v>0.20833333333333356</c:v>
                </c:pt>
                <c:pt idx="51">
                  <c:v>0.21249999999999999</c:v>
                </c:pt>
                <c:pt idx="52">
                  <c:v>0.21666666666666692</c:v>
                </c:pt>
                <c:pt idx="53">
                  <c:v>0.2208333333333336</c:v>
                </c:pt>
                <c:pt idx="54">
                  <c:v>0.22500000000000001</c:v>
                </c:pt>
                <c:pt idx="55">
                  <c:v>0.22916666666666696</c:v>
                </c:pt>
                <c:pt idx="56">
                  <c:v>0.23333333333333364</c:v>
                </c:pt>
                <c:pt idx="57">
                  <c:v>0.23749999999999999</c:v>
                </c:pt>
                <c:pt idx="58">
                  <c:v>0.241666666666667</c:v>
                </c:pt>
                <c:pt idx="59">
                  <c:v>0.24583333333333368</c:v>
                </c:pt>
                <c:pt idx="60">
                  <c:v>0.25</c:v>
                </c:pt>
                <c:pt idx="61">
                  <c:v>0.25416666666666698</c:v>
                </c:pt>
                <c:pt idx="62">
                  <c:v>0.25833333333333364</c:v>
                </c:pt>
                <c:pt idx="63">
                  <c:v>0.26250000000000001</c:v>
                </c:pt>
                <c:pt idx="64">
                  <c:v>0.26666666666666694</c:v>
                </c:pt>
                <c:pt idx="65">
                  <c:v>0.27083333333333359</c:v>
                </c:pt>
                <c:pt idx="66">
                  <c:v>0.27500000000000002</c:v>
                </c:pt>
                <c:pt idx="67">
                  <c:v>0.2791666666666669</c:v>
                </c:pt>
                <c:pt idx="68">
                  <c:v>0.28333333333333355</c:v>
                </c:pt>
                <c:pt idx="69">
                  <c:v>0.28749999999999998</c:v>
                </c:pt>
                <c:pt idx="70">
                  <c:v>0.29166666666666685</c:v>
                </c:pt>
                <c:pt idx="71">
                  <c:v>0.2958333333333335</c:v>
                </c:pt>
                <c:pt idx="72">
                  <c:v>0.3</c:v>
                </c:pt>
                <c:pt idx="73">
                  <c:v>0.30416666666666681</c:v>
                </c:pt>
                <c:pt idx="74">
                  <c:v>0.30833333333333346</c:v>
                </c:pt>
                <c:pt idx="75">
                  <c:v>0.3125</c:v>
                </c:pt>
                <c:pt idx="76">
                  <c:v>0.31666666666666676</c:v>
                </c:pt>
                <c:pt idx="77">
                  <c:v>0.32083333333333341</c:v>
                </c:pt>
                <c:pt idx="78">
                  <c:v>0.32500000000000001</c:v>
                </c:pt>
                <c:pt idx="79">
                  <c:v>0.32916666666666672</c:v>
                </c:pt>
                <c:pt idx="80">
                  <c:v>0.33333333333333337</c:v>
                </c:pt>
                <c:pt idx="81">
                  <c:v>0.33750000000000002</c:v>
                </c:pt>
                <c:pt idx="82">
                  <c:v>0.34166666666666667</c:v>
                </c:pt>
                <c:pt idx="83">
                  <c:v>0.34583333333333333</c:v>
                </c:pt>
                <c:pt idx="84">
                  <c:v>0.35</c:v>
                </c:pt>
                <c:pt idx="85">
                  <c:v>0.35416666666666663</c:v>
                </c:pt>
                <c:pt idx="86">
                  <c:v>0.35833333333333328</c:v>
                </c:pt>
                <c:pt idx="87">
                  <c:v>0.36249999999999999</c:v>
                </c:pt>
                <c:pt idx="88">
                  <c:v>0.36666666666666659</c:v>
                </c:pt>
                <c:pt idx="89">
                  <c:v>0.37083333333333324</c:v>
                </c:pt>
                <c:pt idx="90">
                  <c:v>0.375</c:v>
                </c:pt>
                <c:pt idx="91">
                  <c:v>0.37916666666666654</c:v>
                </c:pt>
                <c:pt idx="92">
                  <c:v>0.38333333333333319</c:v>
                </c:pt>
                <c:pt idx="93">
                  <c:v>0.38750000000000001</c:v>
                </c:pt>
                <c:pt idx="94">
                  <c:v>0.3916666666666665</c:v>
                </c:pt>
                <c:pt idx="95">
                  <c:v>0.39583333333333315</c:v>
                </c:pt>
                <c:pt idx="96">
                  <c:v>0.4</c:v>
                </c:pt>
                <c:pt idx="97">
                  <c:v>0.40416666666666645</c:v>
                </c:pt>
                <c:pt idx="98">
                  <c:v>0.4083333333333331</c:v>
                </c:pt>
                <c:pt idx="99">
                  <c:v>0.41249999999999998</c:v>
                </c:pt>
                <c:pt idx="100">
                  <c:v>0.41666666666666641</c:v>
                </c:pt>
                <c:pt idx="101">
                  <c:v>0.42083333333333306</c:v>
                </c:pt>
                <c:pt idx="102">
                  <c:v>0.42499999999999999</c:v>
                </c:pt>
                <c:pt idx="103">
                  <c:v>0.42916666666666636</c:v>
                </c:pt>
                <c:pt idx="104">
                  <c:v>0.43333333333333302</c:v>
                </c:pt>
                <c:pt idx="105">
                  <c:v>0.4375</c:v>
                </c:pt>
                <c:pt idx="106">
                  <c:v>0.44166666666666632</c:v>
                </c:pt>
                <c:pt idx="107">
                  <c:v>0.44583333333333297</c:v>
                </c:pt>
                <c:pt idx="108">
                  <c:v>0.45</c:v>
                </c:pt>
                <c:pt idx="109">
                  <c:v>0.45416666666666627</c:v>
                </c:pt>
                <c:pt idx="110">
                  <c:v>0.45833333333333293</c:v>
                </c:pt>
                <c:pt idx="111">
                  <c:v>0.46250000000000002</c:v>
                </c:pt>
                <c:pt idx="112">
                  <c:v>0.46666666666666623</c:v>
                </c:pt>
                <c:pt idx="113">
                  <c:v>0.47083333333333288</c:v>
                </c:pt>
                <c:pt idx="114">
                  <c:v>0.47499999999999998</c:v>
                </c:pt>
                <c:pt idx="115">
                  <c:v>0.47916666666666619</c:v>
                </c:pt>
                <c:pt idx="116">
                  <c:v>0.48333333333333284</c:v>
                </c:pt>
                <c:pt idx="117">
                  <c:v>0.48749999999999999</c:v>
                </c:pt>
                <c:pt idx="118">
                  <c:v>0.49166666666666614</c:v>
                </c:pt>
                <c:pt idx="119">
                  <c:v>0.49583333333333279</c:v>
                </c:pt>
              </c:numCache>
            </c:numRef>
          </c:xVal>
          <c:yVal>
            <c:numRef>
              <c:f>'1st Order'!$B$2:$B$724</c:f>
              <c:numCache>
                <c:formatCode>General</c:formatCode>
                <c:ptCount val="723"/>
                <c:pt idx="0">
                  <c:v>120.78437599999999</c:v>
                </c:pt>
                <c:pt idx="1">
                  <c:v>123.239295</c:v>
                </c:pt>
                <c:pt idx="2">
                  <c:v>134.71977200000001</c:v>
                </c:pt>
                <c:pt idx="3">
                  <c:v>141.38062099999999</c:v>
                </c:pt>
                <c:pt idx="4">
                  <c:v>142.60841600000001</c:v>
                </c:pt>
                <c:pt idx="5">
                  <c:v>152.862503</c:v>
                </c:pt>
                <c:pt idx="6">
                  <c:v>161.53903700000001</c:v>
                </c:pt>
                <c:pt idx="7">
                  <c:v>169.86596800000001</c:v>
                </c:pt>
                <c:pt idx="8">
                  <c:v>181.52292600000001</c:v>
                </c:pt>
                <c:pt idx="9">
                  <c:v>198.262204</c:v>
                </c:pt>
                <c:pt idx="10">
                  <c:v>211.05879400000001</c:v>
                </c:pt>
                <c:pt idx="11">
                  <c:v>225.34535099999999</c:v>
                </c:pt>
                <c:pt idx="12">
                  <c:v>244.3638</c:v>
                </c:pt>
                <c:pt idx="13">
                  <c:v>256.195896</c:v>
                </c:pt>
                <c:pt idx="14">
                  <c:v>269.167958</c:v>
                </c:pt>
                <c:pt idx="15">
                  <c:v>284.33002099999999</c:v>
                </c:pt>
                <c:pt idx="16">
                  <c:v>300.018259</c:v>
                </c:pt>
                <c:pt idx="17">
                  <c:v>308.87133499999999</c:v>
                </c:pt>
                <c:pt idx="18">
                  <c:v>320.00205599999998</c:v>
                </c:pt>
                <c:pt idx="19">
                  <c:v>329.02886599999999</c:v>
                </c:pt>
                <c:pt idx="20">
                  <c:v>335.07671800000003</c:v>
                </c:pt>
                <c:pt idx="21">
                  <c:v>345.24413600000003</c:v>
                </c:pt>
                <c:pt idx="22">
                  <c:v>350.41452800000002</c:v>
                </c:pt>
                <c:pt idx="23">
                  <c:v>358.91601700000001</c:v>
                </c:pt>
                <c:pt idx="24">
                  <c:v>359.70537200000001</c:v>
                </c:pt>
                <c:pt idx="25">
                  <c:v>375.30584399999998</c:v>
                </c:pt>
                <c:pt idx="26">
                  <c:v>374.42887300000001</c:v>
                </c:pt>
                <c:pt idx="27">
                  <c:v>386.52475900000002</c:v>
                </c:pt>
                <c:pt idx="28">
                  <c:v>391.08218499999998</c:v>
                </c:pt>
                <c:pt idx="29">
                  <c:v>400.63483600000001</c:v>
                </c:pt>
                <c:pt idx="30">
                  <c:v>401.24868700000002</c:v>
                </c:pt>
                <c:pt idx="31">
                  <c:v>403.87862200000001</c:v>
                </c:pt>
                <c:pt idx="32">
                  <c:v>413.78182199999998</c:v>
                </c:pt>
                <c:pt idx="33">
                  <c:v>410.97726899999998</c:v>
                </c:pt>
                <c:pt idx="34">
                  <c:v>417.20044100000001</c:v>
                </c:pt>
                <c:pt idx="35">
                  <c:v>417.02484600000003</c:v>
                </c:pt>
                <c:pt idx="36">
                  <c:v>426.49030900000002</c:v>
                </c:pt>
                <c:pt idx="37">
                  <c:v>414.83417500000002</c:v>
                </c:pt>
                <c:pt idx="38">
                  <c:v>407.82225699999998</c:v>
                </c:pt>
                <c:pt idx="39">
                  <c:v>407.909719</c:v>
                </c:pt>
                <c:pt idx="40">
                  <c:v>396.691261</c:v>
                </c:pt>
                <c:pt idx="41">
                  <c:v>389.50469399999997</c:v>
                </c:pt>
                <c:pt idx="42">
                  <c:v>381.79121900000001</c:v>
                </c:pt>
                <c:pt idx="43">
                  <c:v>380.56424800000002</c:v>
                </c:pt>
                <c:pt idx="44">
                  <c:v>365.139769</c:v>
                </c:pt>
                <c:pt idx="45">
                  <c:v>362.597418</c:v>
                </c:pt>
                <c:pt idx="46">
                  <c:v>348.74890399999998</c:v>
                </c:pt>
                <c:pt idx="47">
                  <c:v>335.69023399999998</c:v>
                </c:pt>
                <c:pt idx="48">
                  <c:v>322.98217499999998</c:v>
                </c:pt>
                <c:pt idx="49">
                  <c:v>311.23656399999999</c:v>
                </c:pt>
                <c:pt idx="50">
                  <c:v>303.34911099999999</c:v>
                </c:pt>
                <c:pt idx="51">
                  <c:v>286.43408399999998</c:v>
                </c:pt>
                <c:pt idx="52">
                  <c:v>283.19023700000002</c:v>
                </c:pt>
                <c:pt idx="53">
                  <c:v>264.60970800000001</c:v>
                </c:pt>
                <c:pt idx="54">
                  <c:v>259.43916300000001</c:v>
                </c:pt>
                <c:pt idx="55">
                  <c:v>237.35230899999999</c:v>
                </c:pt>
                <c:pt idx="56">
                  <c:v>238.841758</c:v>
                </c:pt>
                <c:pt idx="57">
                  <c:v>217.80753200000001</c:v>
                </c:pt>
                <c:pt idx="58">
                  <c:v>209.919895</c:v>
                </c:pt>
                <c:pt idx="59">
                  <c:v>200.71593300000001</c:v>
                </c:pt>
                <c:pt idx="60">
                  <c:v>184.06393299999999</c:v>
                </c:pt>
                <c:pt idx="61">
                  <c:v>173.72229300000001</c:v>
                </c:pt>
                <c:pt idx="62">
                  <c:v>160.749956</c:v>
                </c:pt>
                <c:pt idx="63">
                  <c:v>159.87387100000001</c:v>
                </c:pt>
                <c:pt idx="64">
                  <c:v>147.253243</c:v>
                </c:pt>
                <c:pt idx="65">
                  <c:v>146.90251000000001</c:v>
                </c:pt>
                <c:pt idx="66">
                  <c:v>139.71490499999999</c:v>
                </c:pt>
                <c:pt idx="67">
                  <c:v>129.63675000000001</c:v>
                </c:pt>
                <c:pt idx="68">
                  <c:v>123.589296</c:v>
                </c:pt>
                <c:pt idx="69">
                  <c:v>126.83122</c:v>
                </c:pt>
                <c:pt idx="70">
                  <c:v>116.840191</c:v>
                </c:pt>
                <c:pt idx="71">
                  <c:v>115.175361</c:v>
                </c:pt>
                <c:pt idx="72">
                  <c:v>111.75628399999999</c:v>
                </c:pt>
                <c:pt idx="73">
                  <c:v>110.792615</c:v>
                </c:pt>
                <c:pt idx="74">
                  <c:v>103.167883</c:v>
                </c:pt>
                <c:pt idx="75">
                  <c:v>106.23524999999999</c:v>
                </c:pt>
                <c:pt idx="76">
                  <c:v>102.11547</c:v>
                </c:pt>
                <c:pt idx="77">
                  <c:v>95.717892000000006</c:v>
                </c:pt>
                <c:pt idx="78">
                  <c:v>90.108846999999997</c:v>
                </c:pt>
                <c:pt idx="79">
                  <c:v>88.004660999999999</c:v>
                </c:pt>
                <c:pt idx="80">
                  <c:v>77.224704000000003</c:v>
                </c:pt>
                <c:pt idx="81">
                  <c:v>71.177676000000005</c:v>
                </c:pt>
                <c:pt idx="82">
                  <c:v>69.42398</c:v>
                </c:pt>
                <c:pt idx="83">
                  <c:v>58.818793999999997</c:v>
                </c:pt>
                <c:pt idx="84">
                  <c:v>51.983325999999998</c:v>
                </c:pt>
                <c:pt idx="85">
                  <c:v>47.425443000000001</c:v>
                </c:pt>
                <c:pt idx="86">
                  <c:v>49.440761999999999</c:v>
                </c:pt>
                <c:pt idx="87">
                  <c:v>35.768850999999998</c:v>
                </c:pt>
                <c:pt idx="88">
                  <c:v>42.605051000000003</c:v>
                </c:pt>
                <c:pt idx="89">
                  <c:v>35.593071999999999</c:v>
                </c:pt>
                <c:pt idx="90">
                  <c:v>39.712364000000001</c:v>
                </c:pt>
                <c:pt idx="91">
                  <c:v>40.239027999999998</c:v>
                </c:pt>
                <c:pt idx="92">
                  <c:v>50.054340000000003</c:v>
                </c:pt>
                <c:pt idx="93">
                  <c:v>49.177674000000003</c:v>
                </c:pt>
                <c:pt idx="94">
                  <c:v>50.142473000000003</c:v>
                </c:pt>
                <c:pt idx="95">
                  <c:v>60.396864999999998</c:v>
                </c:pt>
                <c:pt idx="96">
                  <c:v>62.324570000000001</c:v>
                </c:pt>
                <c:pt idx="97">
                  <c:v>70.300645000000003</c:v>
                </c:pt>
                <c:pt idx="98">
                  <c:v>61.097721</c:v>
                </c:pt>
                <c:pt idx="99">
                  <c:v>79.765803000000005</c:v>
                </c:pt>
                <c:pt idx="100">
                  <c:v>75.471709000000004</c:v>
                </c:pt>
                <c:pt idx="101">
                  <c:v>86.339922000000001</c:v>
                </c:pt>
                <c:pt idx="102">
                  <c:v>88.881448000000006</c:v>
                </c:pt>
                <c:pt idx="103">
                  <c:v>90.020529999999994</c:v>
                </c:pt>
                <c:pt idx="104">
                  <c:v>92.475144</c:v>
                </c:pt>
                <c:pt idx="105">
                  <c:v>94.403183999999996</c:v>
                </c:pt>
                <c:pt idx="106">
                  <c:v>103.868464</c:v>
                </c:pt>
                <c:pt idx="107">
                  <c:v>91.511015999999998</c:v>
                </c:pt>
                <c:pt idx="108">
                  <c:v>105.70944</c:v>
                </c:pt>
                <c:pt idx="109">
                  <c:v>105.62127599999999</c:v>
                </c:pt>
                <c:pt idx="110">
                  <c:v>104.21919800000001</c:v>
                </c:pt>
                <c:pt idx="111">
                  <c:v>106.674116</c:v>
                </c:pt>
                <c:pt idx="112">
                  <c:v>106.585617</c:v>
                </c:pt>
                <c:pt idx="113">
                  <c:v>110.266774</c:v>
                </c:pt>
                <c:pt idx="114">
                  <c:v>100.801861</c:v>
                </c:pt>
                <c:pt idx="115">
                  <c:v>108.864879</c:v>
                </c:pt>
                <c:pt idx="116">
                  <c:v>105.62152</c:v>
                </c:pt>
                <c:pt idx="117">
                  <c:v>107.813137</c:v>
                </c:pt>
                <c:pt idx="118">
                  <c:v>110.35484700000001</c:v>
                </c:pt>
                <c:pt idx="119">
                  <c:v>116.752211</c:v>
                </c:pt>
              </c:numCache>
            </c:numRef>
          </c:yVal>
          <c:smooth val="0"/>
        </c:ser>
        <c:ser>
          <c:idx val="1"/>
          <c:order val="1"/>
          <c:tx>
            <c:v>1st Order</c:v>
          </c:tx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'1st Order'!$A$2:$A$724</c:f>
              <c:numCache>
                <c:formatCode>General</c:formatCode>
                <c:ptCount val="723"/>
                <c:pt idx="0">
                  <c:v>0</c:v>
                </c:pt>
                <c:pt idx="1">
                  <c:v>4.1666666666666666E-3</c:v>
                </c:pt>
                <c:pt idx="2">
                  <c:v>8.3333333333333332E-3</c:v>
                </c:pt>
                <c:pt idx="3">
                  <c:v>1.2500000000000001E-2</c:v>
                </c:pt>
                <c:pt idx="4">
                  <c:v>1.6666666666666666E-2</c:v>
                </c:pt>
                <c:pt idx="5">
                  <c:v>2.0833333333333332E-2</c:v>
                </c:pt>
                <c:pt idx="6">
                  <c:v>2.5000000000000001E-2</c:v>
                </c:pt>
                <c:pt idx="7">
                  <c:v>2.9166666666666664E-2</c:v>
                </c:pt>
                <c:pt idx="8">
                  <c:v>3.3333333333333333E-2</c:v>
                </c:pt>
                <c:pt idx="9">
                  <c:v>3.7499999999999999E-2</c:v>
                </c:pt>
                <c:pt idx="10">
                  <c:v>4.1666666666666664E-2</c:v>
                </c:pt>
                <c:pt idx="11">
                  <c:v>4.583333333333333E-2</c:v>
                </c:pt>
                <c:pt idx="12">
                  <c:v>0.05</c:v>
                </c:pt>
                <c:pt idx="13">
                  <c:v>5.4166666666666662E-2</c:v>
                </c:pt>
                <c:pt idx="14">
                  <c:v>5.8333333333333327E-2</c:v>
                </c:pt>
                <c:pt idx="15">
                  <c:v>6.25E-2</c:v>
                </c:pt>
                <c:pt idx="16">
                  <c:v>6.6666666666666666E-2</c:v>
                </c:pt>
                <c:pt idx="17">
                  <c:v>7.0833333333333331E-2</c:v>
                </c:pt>
                <c:pt idx="18">
                  <c:v>7.4999999999999997E-2</c:v>
                </c:pt>
                <c:pt idx="19">
                  <c:v>7.9166666666666663E-2</c:v>
                </c:pt>
                <c:pt idx="20">
                  <c:v>8.3333333333333329E-2</c:v>
                </c:pt>
                <c:pt idx="21">
                  <c:v>8.7499999999999994E-2</c:v>
                </c:pt>
                <c:pt idx="22">
                  <c:v>9.166666666666666E-2</c:v>
                </c:pt>
                <c:pt idx="23">
                  <c:v>9.5833333333333326E-2</c:v>
                </c:pt>
                <c:pt idx="24">
                  <c:v>0.1</c:v>
                </c:pt>
                <c:pt idx="25">
                  <c:v>0.10416666666666666</c:v>
                </c:pt>
                <c:pt idx="26">
                  <c:v>0.10833333333333332</c:v>
                </c:pt>
                <c:pt idx="27">
                  <c:v>0.1125</c:v>
                </c:pt>
                <c:pt idx="28">
                  <c:v>0.11666666666666665</c:v>
                </c:pt>
                <c:pt idx="29">
                  <c:v>0.12083333333333332</c:v>
                </c:pt>
                <c:pt idx="30">
                  <c:v>0.125</c:v>
                </c:pt>
                <c:pt idx="31">
                  <c:v>0.12916666666666665</c:v>
                </c:pt>
                <c:pt idx="32">
                  <c:v>0.13333333333333333</c:v>
                </c:pt>
                <c:pt idx="33">
                  <c:v>0.13750000000000001</c:v>
                </c:pt>
                <c:pt idx="34">
                  <c:v>0.14166666666666669</c:v>
                </c:pt>
                <c:pt idx="35">
                  <c:v>0.14583333333333337</c:v>
                </c:pt>
                <c:pt idx="36">
                  <c:v>0.15</c:v>
                </c:pt>
                <c:pt idx="37">
                  <c:v>0.15416666666666673</c:v>
                </c:pt>
                <c:pt idx="38">
                  <c:v>0.15833333333333341</c:v>
                </c:pt>
                <c:pt idx="39">
                  <c:v>0.16250000000000001</c:v>
                </c:pt>
                <c:pt idx="40">
                  <c:v>0.16666666666666677</c:v>
                </c:pt>
                <c:pt idx="41">
                  <c:v>0.17083333333333345</c:v>
                </c:pt>
                <c:pt idx="42">
                  <c:v>0.17499999999999999</c:v>
                </c:pt>
                <c:pt idx="43">
                  <c:v>0.17916666666666681</c:v>
                </c:pt>
                <c:pt idx="44">
                  <c:v>0.18333333333333349</c:v>
                </c:pt>
                <c:pt idx="45">
                  <c:v>0.1875</c:v>
                </c:pt>
                <c:pt idx="46">
                  <c:v>0.19166666666666685</c:v>
                </c:pt>
                <c:pt idx="47">
                  <c:v>0.19583333333333353</c:v>
                </c:pt>
                <c:pt idx="48">
                  <c:v>0.2</c:v>
                </c:pt>
                <c:pt idx="49">
                  <c:v>0.20416666666666689</c:v>
                </c:pt>
                <c:pt idx="50">
                  <c:v>0.20833333333333356</c:v>
                </c:pt>
                <c:pt idx="51">
                  <c:v>0.21249999999999999</c:v>
                </c:pt>
                <c:pt idx="52">
                  <c:v>0.21666666666666692</c:v>
                </c:pt>
                <c:pt idx="53">
                  <c:v>0.2208333333333336</c:v>
                </c:pt>
                <c:pt idx="54">
                  <c:v>0.22500000000000001</c:v>
                </c:pt>
                <c:pt idx="55">
                  <c:v>0.22916666666666696</c:v>
                </c:pt>
                <c:pt idx="56">
                  <c:v>0.23333333333333364</c:v>
                </c:pt>
                <c:pt idx="57">
                  <c:v>0.23749999999999999</c:v>
                </c:pt>
                <c:pt idx="58">
                  <c:v>0.241666666666667</c:v>
                </c:pt>
                <c:pt idx="59">
                  <c:v>0.24583333333333368</c:v>
                </c:pt>
                <c:pt idx="60">
                  <c:v>0.25</c:v>
                </c:pt>
                <c:pt idx="61">
                  <c:v>0.25416666666666698</c:v>
                </c:pt>
                <c:pt idx="62">
                  <c:v>0.25833333333333364</c:v>
                </c:pt>
                <c:pt idx="63">
                  <c:v>0.26250000000000001</c:v>
                </c:pt>
                <c:pt idx="64">
                  <c:v>0.26666666666666694</c:v>
                </c:pt>
                <c:pt idx="65">
                  <c:v>0.27083333333333359</c:v>
                </c:pt>
                <c:pt idx="66">
                  <c:v>0.27500000000000002</c:v>
                </c:pt>
                <c:pt idx="67">
                  <c:v>0.2791666666666669</c:v>
                </c:pt>
                <c:pt idx="68">
                  <c:v>0.28333333333333355</c:v>
                </c:pt>
                <c:pt idx="69">
                  <c:v>0.28749999999999998</c:v>
                </c:pt>
                <c:pt idx="70">
                  <c:v>0.29166666666666685</c:v>
                </c:pt>
                <c:pt idx="71">
                  <c:v>0.2958333333333335</c:v>
                </c:pt>
                <c:pt idx="72">
                  <c:v>0.3</c:v>
                </c:pt>
                <c:pt idx="73">
                  <c:v>0.30416666666666681</c:v>
                </c:pt>
                <c:pt idx="74">
                  <c:v>0.30833333333333346</c:v>
                </c:pt>
                <c:pt idx="75">
                  <c:v>0.3125</c:v>
                </c:pt>
                <c:pt idx="76">
                  <c:v>0.31666666666666676</c:v>
                </c:pt>
                <c:pt idx="77">
                  <c:v>0.32083333333333341</c:v>
                </c:pt>
                <c:pt idx="78">
                  <c:v>0.32500000000000001</c:v>
                </c:pt>
                <c:pt idx="79">
                  <c:v>0.32916666666666672</c:v>
                </c:pt>
                <c:pt idx="80">
                  <c:v>0.33333333333333337</c:v>
                </c:pt>
                <c:pt idx="81">
                  <c:v>0.33750000000000002</c:v>
                </c:pt>
                <c:pt idx="82">
                  <c:v>0.34166666666666667</c:v>
                </c:pt>
                <c:pt idx="83">
                  <c:v>0.34583333333333333</c:v>
                </c:pt>
                <c:pt idx="84">
                  <c:v>0.35</c:v>
                </c:pt>
                <c:pt idx="85">
                  <c:v>0.35416666666666663</c:v>
                </c:pt>
                <c:pt idx="86">
                  <c:v>0.35833333333333328</c:v>
                </c:pt>
                <c:pt idx="87">
                  <c:v>0.36249999999999999</c:v>
                </c:pt>
                <c:pt idx="88">
                  <c:v>0.36666666666666659</c:v>
                </c:pt>
                <c:pt idx="89">
                  <c:v>0.37083333333333324</c:v>
                </c:pt>
                <c:pt idx="90">
                  <c:v>0.375</c:v>
                </c:pt>
                <c:pt idx="91">
                  <c:v>0.37916666666666654</c:v>
                </c:pt>
                <c:pt idx="92">
                  <c:v>0.38333333333333319</c:v>
                </c:pt>
                <c:pt idx="93">
                  <c:v>0.38750000000000001</c:v>
                </c:pt>
                <c:pt idx="94">
                  <c:v>0.3916666666666665</c:v>
                </c:pt>
                <c:pt idx="95">
                  <c:v>0.39583333333333315</c:v>
                </c:pt>
                <c:pt idx="96">
                  <c:v>0.4</c:v>
                </c:pt>
                <c:pt idx="97">
                  <c:v>0.40416666666666645</c:v>
                </c:pt>
                <c:pt idx="98">
                  <c:v>0.4083333333333331</c:v>
                </c:pt>
                <c:pt idx="99">
                  <c:v>0.41249999999999998</c:v>
                </c:pt>
                <c:pt idx="100">
                  <c:v>0.41666666666666641</c:v>
                </c:pt>
                <c:pt idx="101">
                  <c:v>0.42083333333333306</c:v>
                </c:pt>
                <c:pt idx="102">
                  <c:v>0.42499999999999999</c:v>
                </c:pt>
                <c:pt idx="103">
                  <c:v>0.42916666666666636</c:v>
                </c:pt>
                <c:pt idx="104">
                  <c:v>0.43333333333333302</c:v>
                </c:pt>
                <c:pt idx="105">
                  <c:v>0.4375</c:v>
                </c:pt>
                <c:pt idx="106">
                  <c:v>0.44166666666666632</c:v>
                </c:pt>
                <c:pt idx="107">
                  <c:v>0.44583333333333297</c:v>
                </c:pt>
                <c:pt idx="108">
                  <c:v>0.45</c:v>
                </c:pt>
                <c:pt idx="109">
                  <c:v>0.45416666666666627</c:v>
                </c:pt>
                <c:pt idx="110">
                  <c:v>0.45833333333333293</c:v>
                </c:pt>
                <c:pt idx="111">
                  <c:v>0.46250000000000002</c:v>
                </c:pt>
                <c:pt idx="112">
                  <c:v>0.46666666666666623</c:v>
                </c:pt>
                <c:pt idx="113">
                  <c:v>0.47083333333333288</c:v>
                </c:pt>
                <c:pt idx="114">
                  <c:v>0.47499999999999998</c:v>
                </c:pt>
                <c:pt idx="115">
                  <c:v>0.47916666666666619</c:v>
                </c:pt>
                <c:pt idx="116">
                  <c:v>0.48333333333333284</c:v>
                </c:pt>
                <c:pt idx="117">
                  <c:v>0.48749999999999999</c:v>
                </c:pt>
                <c:pt idx="118">
                  <c:v>0.49166666666666614</c:v>
                </c:pt>
                <c:pt idx="119">
                  <c:v>0.49583333333333279</c:v>
                </c:pt>
              </c:numCache>
            </c:numRef>
          </c:xVal>
          <c:yVal>
            <c:numRef>
              <c:f>'1st Order'!$C$2:$C$724</c:f>
              <c:numCache>
                <c:formatCode>General</c:formatCode>
                <c:ptCount val="723"/>
                <c:pt idx="0">
                  <c:v>167.01163107514628</c:v>
                </c:pt>
                <c:pt idx="1">
                  <c:v>175.85805920525965</c:v>
                </c:pt>
                <c:pt idx="2">
                  <c:v>184.76648915322261</c:v>
                </c:pt>
                <c:pt idx="3">
                  <c:v>193.71250353176501</c:v>
                </c:pt>
                <c:pt idx="4">
                  <c:v>202.67158193730515</c:v>
                </c:pt>
                <c:pt idx="5">
                  <c:v>211.61916815867144</c:v>
                </c:pt>
                <c:pt idx="6">
                  <c:v>220.53073748397009</c:v>
                </c:pt>
                <c:pt idx="7">
                  <c:v>229.38186392111606</c:v>
                </c:pt>
                <c:pt idx="8">
                  <c:v>238.14828714777951</c:v>
                </c:pt>
                <c:pt idx="9">
                  <c:v>246.80597900724257</c:v>
                </c:pt>
                <c:pt idx="10">
                  <c:v>255.33120936790735</c:v>
                </c:pt>
                <c:pt idx="11">
                  <c:v>263.70061116593672</c:v>
                </c:pt>
                <c:pt idx="12">
                  <c:v>271.8912444527524</c:v>
                </c:pt>
                <c:pt idx="13">
                  <c:v>279.88065927183902</c:v>
                </c:pt>
                <c:pt idx="14">
                  <c:v>287.64695719251489</c:v>
                </c:pt>
                <c:pt idx="15">
                  <c:v>295.16885133200833</c:v>
                </c:pt>
                <c:pt idx="16">
                  <c:v>302.42572470132319</c:v>
                </c:pt>
                <c:pt idx="17">
                  <c:v>309.39768671497347</c:v>
                </c:pt>
                <c:pt idx="18">
                  <c:v>316.06562770969487</c:v>
                </c:pt>
                <c:pt idx="19">
                  <c:v>322.41127132270361</c:v>
                </c:pt>
                <c:pt idx="20">
                  <c:v>328.41722458593682</c:v>
                </c:pt>
                <c:pt idx="21">
                  <c:v>334.06702559896871</c:v>
                </c:pt>
                <c:pt idx="22">
                  <c:v>339.34518864993538</c:v>
                </c:pt>
                <c:pt idx="23">
                  <c:v>344.23724666079465</c:v>
                </c:pt>
                <c:pt idx="24">
                  <c:v>348.7297908405817</c:v>
                </c:pt>
                <c:pt idx="25">
                  <c:v>352.81050743797249</c:v>
                </c:pt>
                <c:pt idx="26">
                  <c:v>356.46821149242089</c:v>
                </c:pt>
                <c:pt idx="27">
                  <c:v>359.69287749135742</c:v>
                </c:pt>
                <c:pt idx="28">
                  <c:v>362.47566684942274</c:v>
                </c:pt>
                <c:pt idx="29">
                  <c:v>364.80895213441579</c:v>
                </c:pt>
                <c:pt idx="30">
                  <c:v>366.68633797355506</c:v>
                </c:pt>
                <c:pt idx="31">
                  <c:v>368.10267858275091</c:v>
                </c:pt>
                <c:pt idx="32">
                  <c:v>369.05409187084229</c:v>
                </c:pt>
                <c:pt idx="33">
                  <c:v>369.53797008013834</c:v>
                </c:pt>
                <c:pt idx="34">
                  <c:v>369.5529869341014</c:v>
                </c:pt>
                <c:pt idx="35">
                  <c:v>369.09910127257854</c:v>
                </c:pt>
                <c:pt idx="36">
                  <c:v>368.17755716461886</c:v>
                </c:pt>
                <c:pt idx="37">
                  <c:v>366.79088049856637</c:v>
                </c:pt>
                <c:pt idx="38">
                  <c:v>364.94287205877617</c:v>
                </c:pt>
                <c:pt idx="39">
                  <c:v>362.63859710792821</c:v>
                </c:pt>
                <c:pt idx="40">
                  <c:v>359.88437150349444</c:v>
                </c:pt>
                <c:pt idx="41">
                  <c:v>356.68774438641287</c:v>
                </c:pt>
                <c:pt idx="42">
                  <c:v>353.05747748941667</c:v>
                </c:pt>
                <c:pt idx="43">
                  <c:v>349.00352112173351</c:v>
                </c:pt>
                <c:pt idx="44">
                  <c:v>344.53698689598036</c:v>
                </c:pt>
                <c:pt idx="45">
                  <c:v>339.67011727200503</c:v>
                </c:pt>
                <c:pt idx="46">
                  <c:v>334.41625200115448</c:v>
                </c:pt>
                <c:pt idx="47">
                  <c:v>328.78979156294497</c:v>
                </c:pt>
                <c:pt idx="48">
                  <c:v>322.80615769434718</c:v>
                </c:pt>
                <c:pt idx="49">
                  <c:v>316.48175111987672</c:v>
                </c:pt>
                <c:pt idx="50">
                  <c:v>309.83390659835118</c:v>
                </c:pt>
                <c:pt idx="51">
                  <c:v>302.88084540951803</c:v>
                </c:pt>
                <c:pt idx="52">
                  <c:v>295.64162541079321</c:v>
                </c:pt>
                <c:pt idx="53">
                  <c:v>288.1360888010027</c:v>
                </c:pt>
                <c:pt idx="54">
                  <c:v>280.38480773429035</c:v>
                </c:pt>
                <c:pt idx="55">
                  <c:v>272.40902793327353</c:v>
                </c:pt>
                <c:pt idx="56">
                  <c:v>264.230610455999</c:v>
                </c:pt>
                <c:pt idx="57">
                  <c:v>255.87197177629679</c:v>
                </c:pt>
                <c:pt idx="58">
                  <c:v>247.35602234178464</c:v>
                </c:pt>
                <c:pt idx="59">
                  <c:v>238.70610377792781</c:v>
                </c:pt>
                <c:pt idx="60">
                  <c:v>229.94592491026154</c:v>
                </c:pt>
                <c:pt idx="61">
                  <c:v>221.09949678014749</c:v>
                </c:pt>
                <c:pt idx="62">
                  <c:v>212.19106683218467</c:v>
                </c:pt>
                <c:pt idx="63">
                  <c:v>203.24505245364281</c:v>
                </c:pt>
                <c:pt idx="64">
                  <c:v>194.28597404810199</c:v>
                </c:pt>
                <c:pt idx="65">
                  <c:v>185.33838782673584</c:v>
                </c:pt>
                <c:pt idx="66">
                  <c:v>176.42681850143759</c:v>
                </c:pt>
                <c:pt idx="67">
                  <c:v>167.57569206429125</c:v>
                </c:pt>
                <c:pt idx="68">
                  <c:v>158.8092688376278</c:v>
                </c:pt>
                <c:pt idx="69">
                  <c:v>150.15157697816522</c:v>
                </c:pt>
                <c:pt idx="70">
                  <c:v>141.6263466175001</c:v>
                </c:pt>
                <c:pt idx="71">
                  <c:v>133.25694481947062</c:v>
                </c:pt>
                <c:pt idx="72">
                  <c:v>125.06631153265538</c:v>
                </c:pt>
                <c:pt idx="73">
                  <c:v>117.07689671356859</c:v>
                </c:pt>
                <c:pt idx="74">
                  <c:v>109.31059879289263</c:v>
                </c:pt>
                <c:pt idx="75">
                  <c:v>101.78870465339951</c:v>
                </c:pt>
                <c:pt idx="76">
                  <c:v>94.531831284084419</c:v>
                </c:pt>
                <c:pt idx="77">
                  <c:v>87.559869270434234</c:v>
                </c:pt>
                <c:pt idx="78">
                  <c:v>80.891928275712957</c:v>
                </c:pt>
                <c:pt idx="79">
                  <c:v>74.546284662704153</c:v>
                </c:pt>
                <c:pt idx="80">
                  <c:v>68.540331399470858</c:v>
                </c:pt>
                <c:pt idx="81">
                  <c:v>62.890530386439053</c:v>
                </c:pt>
                <c:pt idx="82">
                  <c:v>57.612367335472385</c:v>
                </c:pt>
                <c:pt idx="83">
                  <c:v>52.720309324613112</c:v>
                </c:pt>
                <c:pt idx="84">
                  <c:v>48.227765144826094</c:v>
                </c:pt>
                <c:pt idx="85">
                  <c:v>44.147048547435304</c:v>
                </c:pt>
                <c:pt idx="86">
                  <c:v>40.48934449298693</c:v>
                </c:pt>
                <c:pt idx="87">
                  <c:v>37.264678494050429</c:v>
                </c:pt>
                <c:pt idx="88">
                  <c:v>34.481889135985114</c:v>
                </c:pt>
                <c:pt idx="89">
                  <c:v>32.148603850992089</c:v>
                </c:pt>
                <c:pt idx="90">
                  <c:v>30.271218011852767</c:v>
                </c:pt>
                <c:pt idx="91">
                  <c:v>28.854877402656911</c:v>
                </c:pt>
                <c:pt idx="92">
                  <c:v>27.903464114565566</c:v>
                </c:pt>
                <c:pt idx="93">
                  <c:v>27.419585905269457</c:v>
                </c:pt>
                <c:pt idx="94">
                  <c:v>27.404569051306368</c:v>
                </c:pt>
                <c:pt idx="95">
                  <c:v>27.858454712829229</c:v>
                </c:pt>
                <c:pt idx="96">
                  <c:v>28.779998820788961</c:v>
                </c:pt>
                <c:pt idx="97">
                  <c:v>30.166675486841314</c:v>
                </c:pt>
                <c:pt idx="98">
                  <c:v>32.014683926631506</c:v>
                </c:pt>
                <c:pt idx="99">
                  <c:v>34.318958877479588</c:v>
                </c:pt>
                <c:pt idx="100">
                  <c:v>37.073184481913103</c:v>
                </c:pt>
                <c:pt idx="101">
                  <c:v>40.269811598994494</c:v>
                </c:pt>
                <c:pt idx="102">
                  <c:v>43.900078495991011</c:v>
                </c:pt>
                <c:pt idx="103">
                  <c:v>47.954034863673854</c:v>
                </c:pt>
                <c:pt idx="104">
                  <c:v>52.420569089426976</c:v>
                </c:pt>
                <c:pt idx="105">
                  <c:v>57.287438713402736</c:v>
                </c:pt>
                <c:pt idx="106">
                  <c:v>62.541303984252721</c:v>
                </c:pt>
                <c:pt idx="107">
                  <c:v>68.167764422462028</c:v>
                </c:pt>
                <c:pt idx="108">
                  <c:v>74.15139829106073</c:v>
                </c:pt>
                <c:pt idx="109">
                  <c:v>80.475804865529938</c:v>
                </c:pt>
                <c:pt idx="110">
                  <c:v>87.12364938705548</c:v>
                </c:pt>
                <c:pt idx="111">
                  <c:v>94.076710575889734</c:v>
                </c:pt>
                <c:pt idx="112">
                  <c:v>101.31593057461332</c:v>
                </c:pt>
                <c:pt idx="113">
                  <c:v>108.8214671844039</c:v>
                </c:pt>
                <c:pt idx="114">
                  <c:v>116.57274825111729</c:v>
                </c:pt>
                <c:pt idx="115">
                  <c:v>124.54852805213271</c:v>
                </c:pt>
                <c:pt idx="116">
                  <c:v>132.72694552940709</c:v>
                </c:pt>
                <c:pt idx="117">
                  <c:v>141.08558420911098</c:v>
                </c:pt>
                <c:pt idx="118">
                  <c:v>149.60153364362139</c:v>
                </c:pt>
                <c:pt idx="119">
                  <c:v>158.25145220747822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297864"/>
        <c:axId val="274298248"/>
      </c:scatterChart>
      <c:valAx>
        <c:axId val="274297864"/>
        <c:scaling>
          <c:orientation val="minMax"/>
          <c:max val="0.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8956884561891517"/>
              <c:y val="0.9031620553359683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4298248"/>
        <c:crosses val="autoZero"/>
        <c:crossBetween val="midCat"/>
      </c:valAx>
      <c:valAx>
        <c:axId val="274298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Pedal Reaction Force (N)</a:t>
                </a:r>
              </a:p>
            </c:rich>
          </c:tx>
          <c:layout>
            <c:manualLayout>
              <c:xMode val="edge"/>
              <c:yMode val="edge"/>
              <c:x val="1.6689847009735744E-2"/>
              <c:y val="0.201581027667984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42978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45618915159945"/>
          <c:y val="0.10474308300395258"/>
          <c:w val="0.16133518776077885"/>
          <c:h val="0.120553359683794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2318351636527"/>
          <c:y val="6.560636182902585E-2"/>
          <c:w val="0.82147950101265721"/>
          <c:h val="0.75944333996023861"/>
        </c:manualLayout>
      </c:layout>
      <c:scatterChart>
        <c:scatterStyle val="lineMarker"/>
        <c:varyColors val="0"/>
        <c:ser>
          <c:idx val="0"/>
          <c:order val="0"/>
          <c:tx>
            <c:v>Raw</c:v>
          </c:tx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'10th Order'!$A$2:$A$724</c:f>
              <c:numCache>
                <c:formatCode>General</c:formatCode>
                <c:ptCount val="723"/>
                <c:pt idx="0">
                  <c:v>0</c:v>
                </c:pt>
                <c:pt idx="1">
                  <c:v>4.1666666666666666E-3</c:v>
                </c:pt>
                <c:pt idx="2">
                  <c:v>8.3333333333333332E-3</c:v>
                </c:pt>
                <c:pt idx="3">
                  <c:v>1.2500000000000001E-2</c:v>
                </c:pt>
                <c:pt idx="4">
                  <c:v>1.6666666666666666E-2</c:v>
                </c:pt>
                <c:pt idx="5">
                  <c:v>2.0833333333333332E-2</c:v>
                </c:pt>
                <c:pt idx="6">
                  <c:v>2.4999999999999998E-2</c:v>
                </c:pt>
                <c:pt idx="7">
                  <c:v>2.9166666666666664E-2</c:v>
                </c:pt>
                <c:pt idx="8">
                  <c:v>3.3333333333333333E-2</c:v>
                </c:pt>
                <c:pt idx="9">
                  <c:v>3.7499999999999999E-2</c:v>
                </c:pt>
                <c:pt idx="10">
                  <c:v>4.1666666666666664E-2</c:v>
                </c:pt>
                <c:pt idx="11">
                  <c:v>4.583333333333333E-2</c:v>
                </c:pt>
                <c:pt idx="12">
                  <c:v>4.9999999999999996E-2</c:v>
                </c:pt>
                <c:pt idx="13">
                  <c:v>5.4166666666666662E-2</c:v>
                </c:pt>
                <c:pt idx="14">
                  <c:v>5.8333333333333327E-2</c:v>
                </c:pt>
                <c:pt idx="15">
                  <c:v>6.2499999999999993E-2</c:v>
                </c:pt>
                <c:pt idx="16">
                  <c:v>6.6666666666666666E-2</c:v>
                </c:pt>
                <c:pt idx="17">
                  <c:v>7.0833333333333331E-2</c:v>
                </c:pt>
                <c:pt idx="18">
                  <c:v>7.4999999999999997E-2</c:v>
                </c:pt>
                <c:pt idx="19">
                  <c:v>7.9166666666666663E-2</c:v>
                </c:pt>
                <c:pt idx="20">
                  <c:v>8.3333333333333329E-2</c:v>
                </c:pt>
                <c:pt idx="21">
                  <c:v>8.7499999999999994E-2</c:v>
                </c:pt>
                <c:pt idx="22">
                  <c:v>9.166666666666666E-2</c:v>
                </c:pt>
                <c:pt idx="23">
                  <c:v>9.5833333333333326E-2</c:v>
                </c:pt>
                <c:pt idx="24">
                  <c:v>9.9999999999999992E-2</c:v>
                </c:pt>
                <c:pt idx="25">
                  <c:v>0.10416666666666666</c:v>
                </c:pt>
                <c:pt idx="26">
                  <c:v>0.10833333333333332</c:v>
                </c:pt>
                <c:pt idx="27">
                  <c:v>0.11249999999999999</c:v>
                </c:pt>
                <c:pt idx="28">
                  <c:v>0.11666666666666665</c:v>
                </c:pt>
                <c:pt idx="29">
                  <c:v>0.12083333333333332</c:v>
                </c:pt>
                <c:pt idx="30">
                  <c:v>0.12499999999999999</c:v>
                </c:pt>
                <c:pt idx="31">
                  <c:v>0.12916666666666665</c:v>
                </c:pt>
                <c:pt idx="32">
                  <c:v>0.13333333333333333</c:v>
                </c:pt>
                <c:pt idx="33">
                  <c:v>0.13750000000000001</c:v>
                </c:pt>
                <c:pt idx="34">
                  <c:v>0.14166666666666669</c:v>
                </c:pt>
                <c:pt idx="35">
                  <c:v>0.14583333333333337</c:v>
                </c:pt>
                <c:pt idx="36">
                  <c:v>0.15000000000000005</c:v>
                </c:pt>
                <c:pt idx="37">
                  <c:v>0.15416666666666673</c:v>
                </c:pt>
                <c:pt idx="38">
                  <c:v>0.15833333333333341</c:v>
                </c:pt>
                <c:pt idx="39">
                  <c:v>0.16250000000000009</c:v>
                </c:pt>
                <c:pt idx="40">
                  <c:v>0.16666666666666677</c:v>
                </c:pt>
                <c:pt idx="41">
                  <c:v>0.17083333333333345</c:v>
                </c:pt>
                <c:pt idx="42">
                  <c:v>0.17500000000000013</c:v>
                </c:pt>
                <c:pt idx="43">
                  <c:v>0.17916666666666681</c:v>
                </c:pt>
                <c:pt idx="44">
                  <c:v>0.18333333333333349</c:v>
                </c:pt>
                <c:pt idx="45">
                  <c:v>0.18750000000000017</c:v>
                </c:pt>
                <c:pt idx="46">
                  <c:v>0.19166666666666685</c:v>
                </c:pt>
                <c:pt idx="47">
                  <c:v>0.19583333333333353</c:v>
                </c:pt>
                <c:pt idx="48">
                  <c:v>0.20000000000000021</c:v>
                </c:pt>
                <c:pt idx="49">
                  <c:v>0.20416666666666689</c:v>
                </c:pt>
                <c:pt idx="50">
                  <c:v>0.20833333333333356</c:v>
                </c:pt>
                <c:pt idx="51">
                  <c:v>0.21250000000000024</c:v>
                </c:pt>
                <c:pt idx="52">
                  <c:v>0.21666666666666692</c:v>
                </c:pt>
                <c:pt idx="53">
                  <c:v>0.2208333333333336</c:v>
                </c:pt>
                <c:pt idx="54">
                  <c:v>0.22500000000000028</c:v>
                </c:pt>
                <c:pt idx="55">
                  <c:v>0.22916666666666696</c:v>
                </c:pt>
                <c:pt idx="56">
                  <c:v>0.23333333333333364</c:v>
                </c:pt>
                <c:pt idx="57">
                  <c:v>0.23750000000000032</c:v>
                </c:pt>
                <c:pt idx="58">
                  <c:v>0.241666666666667</c:v>
                </c:pt>
                <c:pt idx="59">
                  <c:v>0.24583333333333368</c:v>
                </c:pt>
                <c:pt idx="60">
                  <c:v>0.25000000000000033</c:v>
                </c:pt>
                <c:pt idx="61">
                  <c:v>0.25416666666666698</c:v>
                </c:pt>
                <c:pt idx="62">
                  <c:v>0.25833333333333364</c:v>
                </c:pt>
                <c:pt idx="63">
                  <c:v>0.26250000000000029</c:v>
                </c:pt>
                <c:pt idx="64">
                  <c:v>0.26666666666666694</c:v>
                </c:pt>
                <c:pt idx="65">
                  <c:v>0.27083333333333359</c:v>
                </c:pt>
                <c:pt idx="66">
                  <c:v>0.27500000000000024</c:v>
                </c:pt>
                <c:pt idx="67">
                  <c:v>0.2791666666666669</c:v>
                </c:pt>
                <c:pt idx="68">
                  <c:v>0.28333333333333355</c:v>
                </c:pt>
                <c:pt idx="69">
                  <c:v>0.2875000000000002</c:v>
                </c:pt>
                <c:pt idx="70">
                  <c:v>0.29166666666666685</c:v>
                </c:pt>
                <c:pt idx="71">
                  <c:v>0.2958333333333335</c:v>
                </c:pt>
                <c:pt idx="72">
                  <c:v>0.30000000000000016</c:v>
                </c:pt>
                <c:pt idx="73">
                  <c:v>0.30416666666666681</c:v>
                </c:pt>
                <c:pt idx="74">
                  <c:v>0.30833333333333346</c:v>
                </c:pt>
                <c:pt idx="75">
                  <c:v>0.31250000000000011</c:v>
                </c:pt>
                <c:pt idx="76">
                  <c:v>0.31666666666666676</c:v>
                </c:pt>
                <c:pt idx="77">
                  <c:v>0.32083333333333341</c:v>
                </c:pt>
                <c:pt idx="78">
                  <c:v>0.32500000000000007</c:v>
                </c:pt>
                <c:pt idx="79">
                  <c:v>0.32916666666666672</c:v>
                </c:pt>
                <c:pt idx="80">
                  <c:v>0.33333333333333337</c:v>
                </c:pt>
                <c:pt idx="81">
                  <c:v>0.33750000000000002</c:v>
                </c:pt>
                <c:pt idx="82">
                  <c:v>0.34166666666666667</c:v>
                </c:pt>
                <c:pt idx="83">
                  <c:v>0.34583333333333333</c:v>
                </c:pt>
                <c:pt idx="84">
                  <c:v>0.35</c:v>
                </c:pt>
                <c:pt idx="85">
                  <c:v>0.35416666666666663</c:v>
                </c:pt>
                <c:pt idx="86">
                  <c:v>0.35833333333333328</c:v>
                </c:pt>
                <c:pt idx="87">
                  <c:v>0.36249999999999993</c:v>
                </c:pt>
                <c:pt idx="88">
                  <c:v>0.36666666666666659</c:v>
                </c:pt>
                <c:pt idx="89">
                  <c:v>0.37083333333333324</c:v>
                </c:pt>
                <c:pt idx="90">
                  <c:v>0.37499999999999989</c:v>
                </c:pt>
                <c:pt idx="91">
                  <c:v>0.37916666666666654</c:v>
                </c:pt>
                <c:pt idx="92">
                  <c:v>0.38333333333333319</c:v>
                </c:pt>
                <c:pt idx="93">
                  <c:v>0.38749999999999984</c:v>
                </c:pt>
                <c:pt idx="94">
                  <c:v>0.3916666666666665</c:v>
                </c:pt>
                <c:pt idx="95">
                  <c:v>0.39583333333333315</c:v>
                </c:pt>
                <c:pt idx="96">
                  <c:v>0.3999999999999998</c:v>
                </c:pt>
                <c:pt idx="97">
                  <c:v>0.40416666666666645</c:v>
                </c:pt>
                <c:pt idx="98">
                  <c:v>0.4083333333333331</c:v>
                </c:pt>
                <c:pt idx="99">
                  <c:v>0.41249999999999976</c:v>
                </c:pt>
                <c:pt idx="100">
                  <c:v>0.41666666666666641</c:v>
                </c:pt>
                <c:pt idx="101">
                  <c:v>0.42083333333333306</c:v>
                </c:pt>
                <c:pt idx="102">
                  <c:v>0.42499999999999971</c:v>
                </c:pt>
                <c:pt idx="103">
                  <c:v>0.42916666666666636</c:v>
                </c:pt>
                <c:pt idx="104">
                  <c:v>0.43333333333333302</c:v>
                </c:pt>
                <c:pt idx="105">
                  <c:v>0.43749999999999967</c:v>
                </c:pt>
                <c:pt idx="106">
                  <c:v>0.44166666666666632</c:v>
                </c:pt>
                <c:pt idx="107">
                  <c:v>0.44583333333333297</c:v>
                </c:pt>
                <c:pt idx="108">
                  <c:v>0.44999999999999962</c:v>
                </c:pt>
                <c:pt idx="109">
                  <c:v>0.45416666666666627</c:v>
                </c:pt>
                <c:pt idx="110">
                  <c:v>0.45833333333333293</c:v>
                </c:pt>
                <c:pt idx="111">
                  <c:v>0.46249999999999958</c:v>
                </c:pt>
                <c:pt idx="112">
                  <c:v>0.46666666666666623</c:v>
                </c:pt>
                <c:pt idx="113">
                  <c:v>0.47083333333333288</c:v>
                </c:pt>
                <c:pt idx="114">
                  <c:v>0.47499999999999953</c:v>
                </c:pt>
                <c:pt idx="115">
                  <c:v>0.47916666666666619</c:v>
                </c:pt>
                <c:pt idx="116">
                  <c:v>0.48333333333333284</c:v>
                </c:pt>
                <c:pt idx="117">
                  <c:v>0.48749999999999949</c:v>
                </c:pt>
                <c:pt idx="118">
                  <c:v>0.49166666666666614</c:v>
                </c:pt>
                <c:pt idx="119">
                  <c:v>0.49583333333333279</c:v>
                </c:pt>
              </c:numCache>
            </c:numRef>
          </c:xVal>
          <c:yVal>
            <c:numRef>
              <c:f>'10th Order'!$B$2:$B$724</c:f>
              <c:numCache>
                <c:formatCode>General</c:formatCode>
                <c:ptCount val="723"/>
                <c:pt idx="0">
                  <c:v>120.78437599999999</c:v>
                </c:pt>
                <c:pt idx="1">
                  <c:v>123.239295</c:v>
                </c:pt>
                <c:pt idx="2">
                  <c:v>134.71977200000001</c:v>
                </c:pt>
                <c:pt idx="3">
                  <c:v>141.38062099999999</c:v>
                </c:pt>
                <c:pt idx="4">
                  <c:v>142.60841600000001</c:v>
                </c:pt>
                <c:pt idx="5">
                  <c:v>152.862503</c:v>
                </c:pt>
                <c:pt idx="6">
                  <c:v>161.53903700000001</c:v>
                </c:pt>
                <c:pt idx="7">
                  <c:v>169.86596800000001</c:v>
                </c:pt>
                <c:pt idx="8">
                  <c:v>181.52292600000001</c:v>
                </c:pt>
                <c:pt idx="9">
                  <c:v>198.262204</c:v>
                </c:pt>
                <c:pt idx="10">
                  <c:v>211.05879400000001</c:v>
                </c:pt>
                <c:pt idx="11">
                  <c:v>225.34535099999999</c:v>
                </c:pt>
                <c:pt idx="12">
                  <c:v>244.3638</c:v>
                </c:pt>
                <c:pt idx="13">
                  <c:v>256.195896</c:v>
                </c:pt>
                <c:pt idx="14">
                  <c:v>269.167958</c:v>
                </c:pt>
                <c:pt idx="15">
                  <c:v>284.33002099999999</c:v>
                </c:pt>
                <c:pt idx="16">
                  <c:v>300.018259</c:v>
                </c:pt>
                <c:pt idx="17">
                  <c:v>308.87133499999999</c:v>
                </c:pt>
                <c:pt idx="18">
                  <c:v>320.00205599999998</c:v>
                </c:pt>
                <c:pt idx="19">
                  <c:v>329.02886599999999</c:v>
                </c:pt>
                <c:pt idx="20">
                  <c:v>335.07671800000003</c:v>
                </c:pt>
                <c:pt idx="21">
                  <c:v>345.24413600000003</c:v>
                </c:pt>
                <c:pt idx="22">
                  <c:v>350.41452800000002</c:v>
                </c:pt>
                <c:pt idx="23">
                  <c:v>358.91601700000001</c:v>
                </c:pt>
                <c:pt idx="24">
                  <c:v>359.70537200000001</c:v>
                </c:pt>
                <c:pt idx="25">
                  <c:v>375.30584399999998</c:v>
                </c:pt>
                <c:pt idx="26">
                  <c:v>374.42887300000001</c:v>
                </c:pt>
                <c:pt idx="27">
                  <c:v>386.52475900000002</c:v>
                </c:pt>
                <c:pt idx="28">
                  <c:v>391.08218499999998</c:v>
                </c:pt>
                <c:pt idx="29">
                  <c:v>400.63483600000001</c:v>
                </c:pt>
                <c:pt idx="30">
                  <c:v>401.24868700000002</c:v>
                </c:pt>
                <c:pt idx="31">
                  <c:v>403.87862200000001</c:v>
                </c:pt>
                <c:pt idx="32">
                  <c:v>413.78182199999998</c:v>
                </c:pt>
                <c:pt idx="33">
                  <c:v>410.97726899999998</c:v>
                </c:pt>
                <c:pt idx="34">
                  <c:v>417.20044100000001</c:v>
                </c:pt>
                <c:pt idx="35">
                  <c:v>417.02484600000003</c:v>
                </c:pt>
                <c:pt idx="36">
                  <c:v>426.49030900000002</c:v>
                </c:pt>
                <c:pt idx="37">
                  <c:v>414.83417500000002</c:v>
                </c:pt>
                <c:pt idx="38">
                  <c:v>407.82225699999998</c:v>
                </c:pt>
                <c:pt idx="39">
                  <c:v>407.909719</c:v>
                </c:pt>
                <c:pt idx="40">
                  <c:v>396.691261</c:v>
                </c:pt>
                <c:pt idx="41">
                  <c:v>389.50469399999997</c:v>
                </c:pt>
                <c:pt idx="42">
                  <c:v>381.79121900000001</c:v>
                </c:pt>
                <c:pt idx="43">
                  <c:v>380.56424800000002</c:v>
                </c:pt>
                <c:pt idx="44">
                  <c:v>365.139769</c:v>
                </c:pt>
                <c:pt idx="45">
                  <c:v>362.597418</c:v>
                </c:pt>
                <c:pt idx="46">
                  <c:v>348.74890399999998</c:v>
                </c:pt>
                <c:pt idx="47">
                  <c:v>335.69023399999998</c:v>
                </c:pt>
                <c:pt idx="48">
                  <c:v>322.98217499999998</c:v>
                </c:pt>
                <c:pt idx="49">
                  <c:v>311.23656399999999</c:v>
                </c:pt>
                <c:pt idx="50">
                  <c:v>303.34911099999999</c:v>
                </c:pt>
                <c:pt idx="51">
                  <c:v>286.43408399999998</c:v>
                </c:pt>
                <c:pt idx="52">
                  <c:v>283.19023700000002</c:v>
                </c:pt>
                <c:pt idx="53">
                  <c:v>264.60970800000001</c:v>
                </c:pt>
                <c:pt idx="54">
                  <c:v>259.43916300000001</c:v>
                </c:pt>
                <c:pt idx="55">
                  <c:v>237.35230899999999</c:v>
                </c:pt>
                <c:pt idx="56">
                  <c:v>238.841758</c:v>
                </c:pt>
                <c:pt idx="57">
                  <c:v>217.80753200000001</c:v>
                </c:pt>
                <c:pt idx="58">
                  <c:v>209.919895</c:v>
                </c:pt>
                <c:pt idx="59">
                  <c:v>200.71593300000001</c:v>
                </c:pt>
                <c:pt idx="60">
                  <c:v>184.06393299999999</c:v>
                </c:pt>
                <c:pt idx="61">
                  <c:v>173.72229300000001</c:v>
                </c:pt>
                <c:pt idx="62">
                  <c:v>160.749956</c:v>
                </c:pt>
                <c:pt idx="63">
                  <c:v>159.87387100000001</c:v>
                </c:pt>
                <c:pt idx="64">
                  <c:v>147.253243</c:v>
                </c:pt>
                <c:pt idx="65">
                  <c:v>146.90251000000001</c:v>
                </c:pt>
                <c:pt idx="66">
                  <c:v>139.71490499999999</c:v>
                </c:pt>
                <c:pt idx="67">
                  <c:v>129.63675000000001</c:v>
                </c:pt>
                <c:pt idx="68">
                  <c:v>123.589296</c:v>
                </c:pt>
                <c:pt idx="69">
                  <c:v>126.83122</c:v>
                </c:pt>
                <c:pt idx="70">
                  <c:v>116.840191</c:v>
                </c:pt>
                <c:pt idx="71">
                  <c:v>115.175361</c:v>
                </c:pt>
                <c:pt idx="72">
                  <c:v>111.75628399999999</c:v>
                </c:pt>
                <c:pt idx="73">
                  <c:v>110.792615</c:v>
                </c:pt>
                <c:pt idx="74">
                  <c:v>103.167883</c:v>
                </c:pt>
                <c:pt idx="75">
                  <c:v>106.23524999999999</c:v>
                </c:pt>
                <c:pt idx="76">
                  <c:v>102.11547</c:v>
                </c:pt>
                <c:pt idx="77">
                  <c:v>95.717892000000006</c:v>
                </c:pt>
                <c:pt idx="78">
                  <c:v>90.108846999999997</c:v>
                </c:pt>
                <c:pt idx="79">
                  <c:v>88.004660999999999</c:v>
                </c:pt>
                <c:pt idx="80">
                  <c:v>77.224704000000003</c:v>
                </c:pt>
                <c:pt idx="81">
                  <c:v>71.177676000000005</c:v>
                </c:pt>
                <c:pt idx="82">
                  <c:v>69.42398</c:v>
                </c:pt>
                <c:pt idx="83">
                  <c:v>58.818793999999997</c:v>
                </c:pt>
                <c:pt idx="84">
                  <c:v>51.983325999999998</c:v>
                </c:pt>
                <c:pt idx="85">
                  <c:v>47.425443000000001</c:v>
                </c:pt>
                <c:pt idx="86">
                  <c:v>49.440761999999999</c:v>
                </c:pt>
                <c:pt idx="87">
                  <c:v>35.768850999999998</c:v>
                </c:pt>
                <c:pt idx="88">
                  <c:v>42.605051000000003</c:v>
                </c:pt>
                <c:pt idx="89">
                  <c:v>35.593071999999999</c:v>
                </c:pt>
                <c:pt idx="90">
                  <c:v>39.712364000000001</c:v>
                </c:pt>
                <c:pt idx="91">
                  <c:v>40.239027999999998</c:v>
                </c:pt>
                <c:pt idx="92">
                  <c:v>50.054340000000003</c:v>
                </c:pt>
                <c:pt idx="93">
                  <c:v>49.177674000000003</c:v>
                </c:pt>
                <c:pt idx="94">
                  <c:v>50.142473000000003</c:v>
                </c:pt>
                <c:pt idx="95">
                  <c:v>60.396864999999998</c:v>
                </c:pt>
                <c:pt idx="96">
                  <c:v>62.324570000000001</c:v>
                </c:pt>
                <c:pt idx="97">
                  <c:v>70.300645000000003</c:v>
                </c:pt>
                <c:pt idx="98">
                  <c:v>61.097721</c:v>
                </c:pt>
                <c:pt idx="99">
                  <c:v>79.765803000000005</c:v>
                </c:pt>
                <c:pt idx="100">
                  <c:v>75.471709000000004</c:v>
                </c:pt>
                <c:pt idx="101">
                  <c:v>86.339922000000001</c:v>
                </c:pt>
                <c:pt idx="102">
                  <c:v>88.881448000000006</c:v>
                </c:pt>
                <c:pt idx="103">
                  <c:v>90.020529999999994</c:v>
                </c:pt>
                <c:pt idx="104">
                  <c:v>92.475144</c:v>
                </c:pt>
                <c:pt idx="105">
                  <c:v>94.403183999999996</c:v>
                </c:pt>
                <c:pt idx="106">
                  <c:v>103.868464</c:v>
                </c:pt>
                <c:pt idx="107">
                  <c:v>91.511015999999998</c:v>
                </c:pt>
                <c:pt idx="108">
                  <c:v>105.70944</c:v>
                </c:pt>
                <c:pt idx="109">
                  <c:v>105.62127599999999</c:v>
                </c:pt>
                <c:pt idx="110">
                  <c:v>104.21919800000001</c:v>
                </c:pt>
                <c:pt idx="111">
                  <c:v>106.674116</c:v>
                </c:pt>
                <c:pt idx="112">
                  <c:v>106.585617</c:v>
                </c:pt>
                <c:pt idx="113">
                  <c:v>110.266774</c:v>
                </c:pt>
                <c:pt idx="114">
                  <c:v>100.801861</c:v>
                </c:pt>
                <c:pt idx="115">
                  <c:v>108.864879</c:v>
                </c:pt>
                <c:pt idx="116">
                  <c:v>105.62152</c:v>
                </c:pt>
                <c:pt idx="117">
                  <c:v>107.813137</c:v>
                </c:pt>
                <c:pt idx="118">
                  <c:v>110.35484700000001</c:v>
                </c:pt>
                <c:pt idx="119">
                  <c:v>116.752211</c:v>
                </c:pt>
              </c:numCache>
            </c:numRef>
          </c:yVal>
          <c:smooth val="0"/>
        </c:ser>
        <c:ser>
          <c:idx val="1"/>
          <c:order val="1"/>
          <c:tx>
            <c:v>10th Order</c:v>
          </c:tx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'10th Order'!$A$2:$A$724</c:f>
              <c:numCache>
                <c:formatCode>General</c:formatCode>
                <c:ptCount val="723"/>
                <c:pt idx="0">
                  <c:v>0</c:v>
                </c:pt>
                <c:pt idx="1">
                  <c:v>4.1666666666666666E-3</c:v>
                </c:pt>
                <c:pt idx="2">
                  <c:v>8.3333333333333332E-3</c:v>
                </c:pt>
                <c:pt idx="3">
                  <c:v>1.2500000000000001E-2</c:v>
                </c:pt>
                <c:pt idx="4">
                  <c:v>1.6666666666666666E-2</c:v>
                </c:pt>
                <c:pt idx="5">
                  <c:v>2.0833333333333332E-2</c:v>
                </c:pt>
                <c:pt idx="6">
                  <c:v>2.4999999999999998E-2</c:v>
                </c:pt>
                <c:pt idx="7">
                  <c:v>2.9166666666666664E-2</c:v>
                </c:pt>
                <c:pt idx="8">
                  <c:v>3.3333333333333333E-2</c:v>
                </c:pt>
                <c:pt idx="9">
                  <c:v>3.7499999999999999E-2</c:v>
                </c:pt>
                <c:pt idx="10">
                  <c:v>4.1666666666666664E-2</c:v>
                </c:pt>
                <c:pt idx="11">
                  <c:v>4.583333333333333E-2</c:v>
                </c:pt>
                <c:pt idx="12">
                  <c:v>4.9999999999999996E-2</c:v>
                </c:pt>
                <c:pt idx="13">
                  <c:v>5.4166666666666662E-2</c:v>
                </c:pt>
                <c:pt idx="14">
                  <c:v>5.8333333333333327E-2</c:v>
                </c:pt>
                <c:pt idx="15">
                  <c:v>6.2499999999999993E-2</c:v>
                </c:pt>
                <c:pt idx="16">
                  <c:v>6.6666666666666666E-2</c:v>
                </c:pt>
                <c:pt idx="17">
                  <c:v>7.0833333333333331E-2</c:v>
                </c:pt>
                <c:pt idx="18">
                  <c:v>7.4999999999999997E-2</c:v>
                </c:pt>
                <c:pt idx="19">
                  <c:v>7.9166666666666663E-2</c:v>
                </c:pt>
                <c:pt idx="20">
                  <c:v>8.3333333333333329E-2</c:v>
                </c:pt>
                <c:pt idx="21">
                  <c:v>8.7499999999999994E-2</c:v>
                </c:pt>
                <c:pt idx="22">
                  <c:v>9.166666666666666E-2</c:v>
                </c:pt>
                <c:pt idx="23">
                  <c:v>9.5833333333333326E-2</c:v>
                </c:pt>
                <c:pt idx="24">
                  <c:v>9.9999999999999992E-2</c:v>
                </c:pt>
                <c:pt idx="25">
                  <c:v>0.10416666666666666</c:v>
                </c:pt>
                <c:pt idx="26">
                  <c:v>0.10833333333333332</c:v>
                </c:pt>
                <c:pt idx="27">
                  <c:v>0.11249999999999999</c:v>
                </c:pt>
                <c:pt idx="28">
                  <c:v>0.11666666666666665</c:v>
                </c:pt>
                <c:pt idx="29">
                  <c:v>0.12083333333333332</c:v>
                </c:pt>
                <c:pt idx="30">
                  <c:v>0.12499999999999999</c:v>
                </c:pt>
                <c:pt idx="31">
                  <c:v>0.12916666666666665</c:v>
                </c:pt>
                <c:pt idx="32">
                  <c:v>0.13333333333333333</c:v>
                </c:pt>
                <c:pt idx="33">
                  <c:v>0.13750000000000001</c:v>
                </c:pt>
                <c:pt idx="34">
                  <c:v>0.14166666666666669</c:v>
                </c:pt>
                <c:pt idx="35">
                  <c:v>0.14583333333333337</c:v>
                </c:pt>
                <c:pt idx="36">
                  <c:v>0.15000000000000005</c:v>
                </c:pt>
                <c:pt idx="37">
                  <c:v>0.15416666666666673</c:v>
                </c:pt>
                <c:pt idx="38">
                  <c:v>0.15833333333333341</c:v>
                </c:pt>
                <c:pt idx="39">
                  <c:v>0.16250000000000009</c:v>
                </c:pt>
                <c:pt idx="40">
                  <c:v>0.16666666666666677</c:v>
                </c:pt>
                <c:pt idx="41">
                  <c:v>0.17083333333333345</c:v>
                </c:pt>
                <c:pt idx="42">
                  <c:v>0.17500000000000013</c:v>
                </c:pt>
                <c:pt idx="43">
                  <c:v>0.17916666666666681</c:v>
                </c:pt>
                <c:pt idx="44">
                  <c:v>0.18333333333333349</c:v>
                </c:pt>
                <c:pt idx="45">
                  <c:v>0.18750000000000017</c:v>
                </c:pt>
                <c:pt idx="46">
                  <c:v>0.19166666666666685</c:v>
                </c:pt>
                <c:pt idx="47">
                  <c:v>0.19583333333333353</c:v>
                </c:pt>
                <c:pt idx="48">
                  <c:v>0.20000000000000021</c:v>
                </c:pt>
                <c:pt idx="49">
                  <c:v>0.20416666666666689</c:v>
                </c:pt>
                <c:pt idx="50">
                  <c:v>0.20833333333333356</c:v>
                </c:pt>
                <c:pt idx="51">
                  <c:v>0.21250000000000024</c:v>
                </c:pt>
                <c:pt idx="52">
                  <c:v>0.21666666666666692</c:v>
                </c:pt>
                <c:pt idx="53">
                  <c:v>0.2208333333333336</c:v>
                </c:pt>
                <c:pt idx="54">
                  <c:v>0.22500000000000028</c:v>
                </c:pt>
                <c:pt idx="55">
                  <c:v>0.22916666666666696</c:v>
                </c:pt>
                <c:pt idx="56">
                  <c:v>0.23333333333333364</c:v>
                </c:pt>
                <c:pt idx="57">
                  <c:v>0.23750000000000032</c:v>
                </c:pt>
                <c:pt idx="58">
                  <c:v>0.241666666666667</c:v>
                </c:pt>
                <c:pt idx="59">
                  <c:v>0.24583333333333368</c:v>
                </c:pt>
                <c:pt idx="60">
                  <c:v>0.25000000000000033</c:v>
                </c:pt>
                <c:pt idx="61">
                  <c:v>0.25416666666666698</c:v>
                </c:pt>
                <c:pt idx="62">
                  <c:v>0.25833333333333364</c:v>
                </c:pt>
                <c:pt idx="63">
                  <c:v>0.26250000000000029</c:v>
                </c:pt>
                <c:pt idx="64">
                  <c:v>0.26666666666666694</c:v>
                </c:pt>
                <c:pt idx="65">
                  <c:v>0.27083333333333359</c:v>
                </c:pt>
                <c:pt idx="66">
                  <c:v>0.27500000000000024</c:v>
                </c:pt>
                <c:pt idx="67">
                  <c:v>0.2791666666666669</c:v>
                </c:pt>
                <c:pt idx="68">
                  <c:v>0.28333333333333355</c:v>
                </c:pt>
                <c:pt idx="69">
                  <c:v>0.2875000000000002</c:v>
                </c:pt>
                <c:pt idx="70">
                  <c:v>0.29166666666666685</c:v>
                </c:pt>
                <c:pt idx="71">
                  <c:v>0.2958333333333335</c:v>
                </c:pt>
                <c:pt idx="72">
                  <c:v>0.30000000000000016</c:v>
                </c:pt>
                <c:pt idx="73">
                  <c:v>0.30416666666666681</c:v>
                </c:pt>
                <c:pt idx="74">
                  <c:v>0.30833333333333346</c:v>
                </c:pt>
                <c:pt idx="75">
                  <c:v>0.31250000000000011</c:v>
                </c:pt>
                <c:pt idx="76">
                  <c:v>0.31666666666666676</c:v>
                </c:pt>
                <c:pt idx="77">
                  <c:v>0.32083333333333341</c:v>
                </c:pt>
                <c:pt idx="78">
                  <c:v>0.32500000000000007</c:v>
                </c:pt>
                <c:pt idx="79">
                  <c:v>0.32916666666666672</c:v>
                </c:pt>
                <c:pt idx="80">
                  <c:v>0.33333333333333337</c:v>
                </c:pt>
                <c:pt idx="81">
                  <c:v>0.33750000000000002</c:v>
                </c:pt>
                <c:pt idx="82">
                  <c:v>0.34166666666666667</c:v>
                </c:pt>
                <c:pt idx="83">
                  <c:v>0.34583333333333333</c:v>
                </c:pt>
                <c:pt idx="84">
                  <c:v>0.35</c:v>
                </c:pt>
                <c:pt idx="85">
                  <c:v>0.35416666666666663</c:v>
                </c:pt>
                <c:pt idx="86">
                  <c:v>0.35833333333333328</c:v>
                </c:pt>
                <c:pt idx="87">
                  <c:v>0.36249999999999993</c:v>
                </c:pt>
                <c:pt idx="88">
                  <c:v>0.36666666666666659</c:v>
                </c:pt>
                <c:pt idx="89">
                  <c:v>0.37083333333333324</c:v>
                </c:pt>
                <c:pt idx="90">
                  <c:v>0.37499999999999989</c:v>
                </c:pt>
                <c:pt idx="91">
                  <c:v>0.37916666666666654</c:v>
                </c:pt>
                <c:pt idx="92">
                  <c:v>0.38333333333333319</c:v>
                </c:pt>
                <c:pt idx="93">
                  <c:v>0.38749999999999984</c:v>
                </c:pt>
                <c:pt idx="94">
                  <c:v>0.3916666666666665</c:v>
                </c:pt>
                <c:pt idx="95">
                  <c:v>0.39583333333333315</c:v>
                </c:pt>
                <c:pt idx="96">
                  <c:v>0.3999999999999998</c:v>
                </c:pt>
                <c:pt idx="97">
                  <c:v>0.40416666666666645</c:v>
                </c:pt>
                <c:pt idx="98">
                  <c:v>0.4083333333333331</c:v>
                </c:pt>
                <c:pt idx="99">
                  <c:v>0.41249999999999976</c:v>
                </c:pt>
                <c:pt idx="100">
                  <c:v>0.41666666666666641</c:v>
                </c:pt>
                <c:pt idx="101">
                  <c:v>0.42083333333333306</c:v>
                </c:pt>
                <c:pt idx="102">
                  <c:v>0.42499999999999971</c:v>
                </c:pt>
                <c:pt idx="103">
                  <c:v>0.42916666666666636</c:v>
                </c:pt>
                <c:pt idx="104">
                  <c:v>0.43333333333333302</c:v>
                </c:pt>
                <c:pt idx="105">
                  <c:v>0.43749999999999967</c:v>
                </c:pt>
                <c:pt idx="106">
                  <c:v>0.44166666666666632</c:v>
                </c:pt>
                <c:pt idx="107">
                  <c:v>0.44583333333333297</c:v>
                </c:pt>
                <c:pt idx="108">
                  <c:v>0.44999999999999962</c:v>
                </c:pt>
                <c:pt idx="109">
                  <c:v>0.45416666666666627</c:v>
                </c:pt>
                <c:pt idx="110">
                  <c:v>0.45833333333333293</c:v>
                </c:pt>
                <c:pt idx="111">
                  <c:v>0.46249999999999958</c:v>
                </c:pt>
                <c:pt idx="112">
                  <c:v>0.46666666666666623</c:v>
                </c:pt>
                <c:pt idx="113">
                  <c:v>0.47083333333333288</c:v>
                </c:pt>
                <c:pt idx="114">
                  <c:v>0.47499999999999953</c:v>
                </c:pt>
                <c:pt idx="115">
                  <c:v>0.47916666666666619</c:v>
                </c:pt>
                <c:pt idx="116">
                  <c:v>0.48333333333333284</c:v>
                </c:pt>
                <c:pt idx="117">
                  <c:v>0.48749999999999949</c:v>
                </c:pt>
                <c:pt idx="118">
                  <c:v>0.49166666666666614</c:v>
                </c:pt>
                <c:pt idx="119">
                  <c:v>0.49583333333333279</c:v>
                </c:pt>
              </c:numCache>
            </c:numRef>
          </c:xVal>
          <c:yVal>
            <c:numRef>
              <c:f>'10th Order'!$C$2:$C$724</c:f>
              <c:numCache>
                <c:formatCode>General</c:formatCode>
                <c:ptCount val="723"/>
                <c:pt idx="0">
                  <c:v>119.05340321858949</c:v>
                </c:pt>
                <c:pt idx="1">
                  <c:v>124.15773959581932</c:v>
                </c:pt>
                <c:pt idx="2">
                  <c:v>130.22636559736401</c:v>
                </c:pt>
                <c:pt idx="3">
                  <c:v>137.21664643629865</c:v>
                </c:pt>
                <c:pt idx="4">
                  <c:v>145.0884301732861</c:v>
                </c:pt>
                <c:pt idx="5">
                  <c:v>153.82092966100666</c:v>
                </c:pt>
                <c:pt idx="6">
                  <c:v>163.42008215698783</c:v>
                </c:pt>
                <c:pt idx="7">
                  <c:v>173.91360369375806</c:v>
                </c:pt>
                <c:pt idx="8">
                  <c:v>185.3338838603178</c:v>
                </c:pt>
                <c:pt idx="9">
                  <c:v>197.69195734904793</c:v>
                </c:pt>
                <c:pt idx="10">
                  <c:v>210.94832811255981</c:v>
                </c:pt>
                <c:pt idx="11">
                  <c:v>224.9877882721793</c:v>
                </c:pt>
                <c:pt idx="12">
                  <c:v>239.60518309654213</c:v>
                </c:pt>
                <c:pt idx="13">
                  <c:v>254.50727703233909</c:v>
                </c:pt>
                <c:pt idx="14">
                  <c:v>269.33278537354607</c:v>
                </c:pt>
                <c:pt idx="15">
                  <c:v>283.68886645871879</c:v>
                </c:pt>
                <c:pt idx="16">
                  <c:v>297.19871164042286</c:v>
                </c:pt>
                <c:pt idx="17">
                  <c:v>309.55212274180968</c:v>
                </c:pt>
                <c:pt idx="18">
                  <c:v>320.54975838447365</c:v>
                </c:pt>
                <c:pt idx="19">
                  <c:v>330.1323793591709</c:v>
                </c:pt>
                <c:pt idx="20">
                  <c:v>338.38885953794767</c:v>
                </c:pt>
                <c:pt idx="21">
                  <c:v>345.5405030120171</c:v>
                </c:pt>
                <c:pt idx="22">
                  <c:v>351.90358080006672</c:v>
                </c:pt>
                <c:pt idx="23">
                  <c:v>357.83609663634263</c:v>
                </c:pt>
                <c:pt idx="24">
                  <c:v>363.6777847521937</c:v>
                </c:pt>
                <c:pt idx="25">
                  <c:v>369.69362986206517</c:v>
                </c:pt>
                <c:pt idx="26">
                  <c:v>376.03052653250597</c:v>
                </c:pt>
                <c:pt idx="27">
                  <c:v>382.69420772986712</c:v>
                </c:pt>
                <c:pt idx="28">
                  <c:v>389.54978237150391</c:v>
                </c:pt>
                <c:pt idx="29">
                  <c:v>396.34489528272582</c:v>
                </c:pt>
                <c:pt idx="30">
                  <c:v>402.75051741721182</c:v>
                </c:pt>
                <c:pt idx="31">
                  <c:v>408.41145915357436</c:v>
                </c:pt>
                <c:pt idx="32">
                  <c:v>412.99740092539577</c:v>
                </c:pt>
                <c:pt idx="33">
                  <c:v>416.24573552668102</c:v>
                </c:pt>
                <c:pt idx="34">
                  <c:v>417.98962869870013</c:v>
                </c:pt>
                <c:pt idx="35">
                  <c:v>418.16792739262115</c:v>
                </c:pt>
                <c:pt idx="36">
                  <c:v>416.81717889061571</c:v>
                </c:pt>
                <c:pt idx="37">
                  <c:v>414.04932502442097</c:v>
                </c:pt>
                <c:pt idx="38">
                  <c:v>410.02097180348613</c:v>
                </c:pt>
                <c:pt idx="39">
                  <c:v>404.90110954194961</c:v>
                </c:pt>
                <c:pt idx="40">
                  <c:v>398.84367993864004</c:v>
                </c:pt>
                <c:pt idx="41">
                  <c:v>391.9696670490402</c:v>
                </c:pt>
                <c:pt idx="42">
                  <c:v>384.36088214349002</c:v>
                </c:pt>
                <c:pt idx="43">
                  <c:v>376.06490180255923</c:v>
                </c:pt>
                <c:pt idx="44">
                  <c:v>367.10828711469838</c:v>
                </c:pt>
                <c:pt idx="45">
                  <c:v>357.51371906019989</c:v>
                </c:pt>
                <c:pt idx="46">
                  <c:v>347.31627915155917</c:v>
                </c:pt>
                <c:pt idx="47">
                  <c:v>336.57478433384546</c:v>
                </c:pt>
                <c:pt idx="48">
                  <c:v>325.37561921761306</c:v>
                </c:pt>
                <c:pt idx="49">
                  <c:v>313.828499634244</c:v>
                </c:pt>
                <c:pt idx="50">
                  <c:v>302.05558235012501</c:v>
                </c:pt>
                <c:pt idx="51">
                  <c:v>290.1768736679166</c:v>
                </c:pt>
                <c:pt idx="52">
                  <c:v>278.29567476407311</c:v>
                </c:pt>
                <c:pt idx="53">
                  <c:v>266.48770400164341</c:v>
                </c:pt>
                <c:pt idx="54">
                  <c:v>254.79662115801824</c:v>
                </c:pt>
                <c:pt idx="55">
                  <c:v>243.23717917498388</c:v>
                </c:pt>
                <c:pt idx="56">
                  <c:v>231.80548877242904</c:v>
                </c:pt>
                <c:pt idx="57">
                  <c:v>220.49427542594162</c:v>
                </c:pt>
                <c:pt idx="58">
                  <c:v>209.30986635373441</c:v>
                </c:pt>
                <c:pt idx="59">
                  <c:v>198.28718787751228</c:v>
                </c:pt>
                <c:pt idx="60">
                  <c:v>187.49935541017518</c:v>
                </c:pt>
                <c:pt idx="61">
                  <c:v>177.05942213920977</c:v>
                </c:pt>
                <c:pt idx="62">
                  <c:v>167.11331289657696</c:v>
                </c:pt>
                <c:pt idx="63">
                  <c:v>157.82461959244094</c:v>
                </c:pt>
                <c:pt idx="64">
                  <c:v>149.3534631173234</c:v>
                </c:pt>
                <c:pt idx="65">
                  <c:v>141.83275757907188</c:v>
                </c:pt>
                <c:pt idx="66">
                  <c:v>135.34575248080156</c:v>
                </c:pt>
                <c:pt idx="67">
                  <c:v>129.90859583243522</c:v>
                </c:pt>
                <c:pt idx="68">
                  <c:v>125.46089591901971</c:v>
                </c:pt>
                <c:pt idx="69">
                  <c:v>121.86600898917814</c:v>
                </c:pt>
                <c:pt idx="70">
                  <c:v>118.92126907800456</c:v>
                </c:pt>
                <c:pt idx="71">
                  <c:v>116.376864338229</c:v>
                </c:pt>
                <c:pt idx="72">
                  <c:v>113.96080093502935</c:v>
                </c:pt>
                <c:pt idx="73">
                  <c:v>111.4065777880338</c:v>
                </c:pt>
                <c:pt idx="74">
                  <c:v>108.47993666080124</c:v>
                </c:pt>
                <c:pt idx="75">
                  <c:v>105.00136612107598</c:v>
                </c:pt>
                <c:pt idx="76">
                  <c:v>100.86184040820262</c:v>
                </c:pt>
                <c:pt idx="77">
                  <c:v>96.030401275724671</c:v>
                </c:pt>
                <c:pt idx="78">
                  <c:v>90.553430962969998</c:v>
                </c:pt>
                <c:pt idx="79">
                  <c:v>84.546598772422485</c:v>
                </c:pt>
                <c:pt idx="80">
                  <c:v>78.181306985891482</c:v>
                </c:pt>
                <c:pt idx="81">
                  <c:v>71.667896166164539</c:v>
                </c:pt>
                <c:pt idx="82">
                  <c:v>65.237865110629002</c:v>
                </c:pt>
                <c:pt idx="83">
                  <c:v>59.126976789766921</c:v>
                </c:pt>
                <c:pt idx="84">
                  <c:v>53.560492122032933</c:v>
                </c:pt>
                <c:pt idx="85">
                  <c:v>48.741073519502429</c:v>
                </c:pt>
                <c:pt idx="86">
                  <c:v>44.839305142106568</c:v>
                </c:pt>
                <c:pt idx="87">
                  <c:v>41.986421002767379</c:v>
                </c:pt>
                <c:pt idx="88">
                  <c:v>40.268776843554853</c:v>
                </c:pt>
                <c:pt idx="89">
                  <c:v>39.723821066993573</c:v>
                </c:pt>
                <c:pt idx="90">
                  <c:v>40.337707725172429</c:v>
                </c:pt>
                <c:pt idx="91">
                  <c:v>42.045092060217641</c:v>
                </c:pt>
                <c:pt idx="92">
                  <c:v>44.731888102981181</c:v>
                </c:pt>
                <c:pt idx="93">
                  <c:v>48.241717853157532</c:v>
                </c:pt>
                <c:pt idx="94">
                  <c:v>52.386389940174027</c:v>
                </c:pt>
                <c:pt idx="95">
                  <c:v>56.960059567047523</c:v>
                </c:pt>
                <c:pt idx="96">
                  <c:v>61.755884583464542</c:v>
                </c:pt>
                <c:pt idx="97">
                  <c:v>66.583215034341464</c:v>
                </c:pt>
                <c:pt idx="98">
                  <c:v>71.282862036285209</c:v>
                </c:pt>
                <c:pt idx="99">
                  <c:v>75.737969444877379</c:v>
                </c:pt>
                <c:pt idx="100">
                  <c:v>79.878544050840858</c:v>
                </c:pt>
                <c:pt idx="101">
                  <c:v>83.678741116137317</c:v>
                </c:pt>
                <c:pt idx="102">
                  <c:v>87.147371527889518</c:v>
                </c:pt>
                <c:pt idx="103">
                  <c:v>90.313510973559104</c:v>
                </c:pt>
                <c:pt idx="104">
                  <c:v>93.210223799888382</c:v>
                </c:pt>
                <c:pt idx="105">
                  <c:v>95.859972304284796</c:v>
                </c:pt>
                <c:pt idx="106">
                  <c:v>98.26508341472146</c:v>
                </c:pt>
                <c:pt idx="107">
                  <c:v>100.40567060478185</c:v>
                </c:pt>
                <c:pt idx="108">
                  <c:v>102.24582390261119</c:v>
                </c:pt>
                <c:pt idx="109">
                  <c:v>103.74700742314556</c:v>
                </c:pt>
                <c:pt idx="110">
                  <c:v>104.88585693767315</c:v>
                </c:pt>
                <c:pt idx="111">
                  <c:v>105.67236419233235</c:v>
                </c:pt>
                <c:pt idx="112">
                  <c:v>106.16408486279583</c:v>
                </c:pt>
                <c:pt idx="113">
                  <c:v>106.47264633001232</c:v>
                </c:pt>
                <c:pt idx="114">
                  <c:v>106.76036785217401</c:v>
                </c:pt>
                <c:pt idx="115">
                  <c:v>107.22693006225757</c:v>
                </c:pt>
                <c:pt idx="116">
                  <c:v>108.08827758901641</c:v>
                </c:pt>
                <c:pt idx="117">
                  <c:v>109.55178806314099</c:v>
                </c:pt>
                <c:pt idx="118">
                  <c:v>111.7927391072661</c:v>
                </c:pt>
                <c:pt idx="119">
                  <c:v>114.93697602156873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363256"/>
        <c:axId val="274398264"/>
      </c:scatterChart>
      <c:valAx>
        <c:axId val="274363256"/>
        <c:scaling>
          <c:orientation val="minMax"/>
          <c:max val="0.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8117220347940021"/>
              <c:y val="0.918489065606361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4398264"/>
        <c:crosses val="autoZero"/>
        <c:crossBetween val="midCat"/>
      </c:valAx>
      <c:valAx>
        <c:axId val="2743982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Pedal Reaction Force (N)</a:t>
                </a:r>
              </a:p>
            </c:rich>
          </c:tx>
          <c:layout>
            <c:manualLayout>
              <c:xMode val="edge"/>
              <c:yMode val="edge"/>
              <c:x val="6.9735101953536261E-3"/>
              <c:y val="0.212723658051689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436325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03578691023103"/>
          <c:y val="0.1073558648111332"/>
          <c:w val="0.18131126507919429"/>
          <c:h val="0.121272365805168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63241237623795"/>
          <c:y val="8.312352792861491E-2"/>
          <c:w val="0.80640723364001676"/>
          <c:h val="0.6574315390717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'10th Order'!$C$1</c:f>
              <c:strCache>
                <c:ptCount val="1"/>
                <c:pt idx="0">
                  <c:v>10th Order PRF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layout>
                <c:manualLayout>
                  <c:xMode val="edge"/>
                  <c:yMode val="edge"/>
                  <c:x val="0.23676896324490992"/>
                  <c:y val="7.5566843571468104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</c:trendlineLbl>
          </c:trendline>
          <c:xVal>
            <c:numRef>
              <c:f>'10th Order'!$B$2:$B$724</c:f>
              <c:numCache>
                <c:formatCode>General</c:formatCode>
                <c:ptCount val="723"/>
                <c:pt idx="0">
                  <c:v>120.78437599999999</c:v>
                </c:pt>
                <c:pt idx="1">
                  <c:v>123.239295</c:v>
                </c:pt>
                <c:pt idx="2">
                  <c:v>134.71977200000001</c:v>
                </c:pt>
                <c:pt idx="3">
                  <c:v>141.38062099999999</c:v>
                </c:pt>
                <c:pt idx="4">
                  <c:v>142.60841600000001</c:v>
                </c:pt>
                <c:pt idx="5">
                  <c:v>152.862503</c:v>
                </c:pt>
                <c:pt idx="6">
                  <c:v>161.53903700000001</c:v>
                </c:pt>
                <c:pt idx="7">
                  <c:v>169.86596800000001</c:v>
                </c:pt>
                <c:pt idx="8">
                  <c:v>181.52292600000001</c:v>
                </c:pt>
                <c:pt idx="9">
                  <c:v>198.262204</c:v>
                </c:pt>
                <c:pt idx="10">
                  <c:v>211.05879400000001</c:v>
                </c:pt>
                <c:pt idx="11">
                  <c:v>225.34535099999999</c:v>
                </c:pt>
                <c:pt idx="12">
                  <c:v>244.3638</c:v>
                </c:pt>
                <c:pt idx="13">
                  <c:v>256.195896</c:v>
                </c:pt>
                <c:pt idx="14">
                  <c:v>269.167958</c:v>
                </c:pt>
                <c:pt idx="15">
                  <c:v>284.33002099999999</c:v>
                </c:pt>
                <c:pt idx="16">
                  <c:v>300.018259</c:v>
                </c:pt>
                <c:pt idx="17">
                  <c:v>308.87133499999999</c:v>
                </c:pt>
                <c:pt idx="18">
                  <c:v>320.00205599999998</c:v>
                </c:pt>
                <c:pt idx="19">
                  <c:v>329.02886599999999</c:v>
                </c:pt>
                <c:pt idx="20">
                  <c:v>335.07671800000003</c:v>
                </c:pt>
                <c:pt idx="21">
                  <c:v>345.24413600000003</c:v>
                </c:pt>
                <c:pt idx="22">
                  <c:v>350.41452800000002</c:v>
                </c:pt>
                <c:pt idx="23">
                  <c:v>358.91601700000001</c:v>
                </c:pt>
                <c:pt idx="24">
                  <c:v>359.70537200000001</c:v>
                </c:pt>
                <c:pt idx="25">
                  <c:v>375.30584399999998</c:v>
                </c:pt>
                <c:pt idx="26">
                  <c:v>374.42887300000001</c:v>
                </c:pt>
                <c:pt idx="27">
                  <c:v>386.52475900000002</c:v>
                </c:pt>
                <c:pt idx="28">
                  <c:v>391.08218499999998</c:v>
                </c:pt>
                <c:pt idx="29">
                  <c:v>400.63483600000001</c:v>
                </c:pt>
                <c:pt idx="30">
                  <c:v>401.24868700000002</c:v>
                </c:pt>
                <c:pt idx="31">
                  <c:v>403.87862200000001</c:v>
                </c:pt>
                <c:pt idx="32">
                  <c:v>413.78182199999998</c:v>
                </c:pt>
                <c:pt idx="33">
                  <c:v>410.97726899999998</c:v>
                </c:pt>
                <c:pt idx="34">
                  <c:v>417.20044100000001</c:v>
                </c:pt>
                <c:pt idx="35">
                  <c:v>417.02484600000003</c:v>
                </c:pt>
                <c:pt idx="36">
                  <c:v>426.49030900000002</c:v>
                </c:pt>
                <c:pt idx="37">
                  <c:v>414.83417500000002</c:v>
                </c:pt>
                <c:pt idx="38">
                  <c:v>407.82225699999998</c:v>
                </c:pt>
                <c:pt idx="39">
                  <c:v>407.909719</c:v>
                </c:pt>
                <c:pt idx="40">
                  <c:v>396.691261</c:v>
                </c:pt>
                <c:pt idx="41">
                  <c:v>389.50469399999997</c:v>
                </c:pt>
                <c:pt idx="42">
                  <c:v>381.79121900000001</c:v>
                </c:pt>
                <c:pt idx="43">
                  <c:v>380.56424800000002</c:v>
                </c:pt>
                <c:pt idx="44">
                  <c:v>365.139769</c:v>
                </c:pt>
                <c:pt idx="45">
                  <c:v>362.597418</c:v>
                </c:pt>
                <c:pt idx="46">
                  <c:v>348.74890399999998</c:v>
                </c:pt>
                <c:pt idx="47">
                  <c:v>335.69023399999998</c:v>
                </c:pt>
                <c:pt idx="48">
                  <c:v>322.98217499999998</c:v>
                </c:pt>
                <c:pt idx="49">
                  <c:v>311.23656399999999</c:v>
                </c:pt>
                <c:pt idx="50">
                  <c:v>303.34911099999999</c:v>
                </c:pt>
                <c:pt idx="51">
                  <c:v>286.43408399999998</c:v>
                </c:pt>
                <c:pt idx="52">
                  <c:v>283.19023700000002</c:v>
                </c:pt>
                <c:pt idx="53">
                  <c:v>264.60970800000001</c:v>
                </c:pt>
                <c:pt idx="54">
                  <c:v>259.43916300000001</c:v>
                </c:pt>
                <c:pt idx="55">
                  <c:v>237.35230899999999</c:v>
                </c:pt>
                <c:pt idx="56">
                  <c:v>238.841758</c:v>
                </c:pt>
                <c:pt idx="57">
                  <c:v>217.80753200000001</c:v>
                </c:pt>
                <c:pt idx="58">
                  <c:v>209.919895</c:v>
                </c:pt>
                <c:pt idx="59">
                  <c:v>200.71593300000001</c:v>
                </c:pt>
                <c:pt idx="60">
                  <c:v>184.06393299999999</c:v>
                </c:pt>
                <c:pt idx="61">
                  <c:v>173.72229300000001</c:v>
                </c:pt>
                <c:pt idx="62">
                  <c:v>160.749956</c:v>
                </c:pt>
                <c:pt idx="63">
                  <c:v>159.87387100000001</c:v>
                </c:pt>
                <c:pt idx="64">
                  <c:v>147.253243</c:v>
                </c:pt>
                <c:pt idx="65">
                  <c:v>146.90251000000001</c:v>
                </c:pt>
                <c:pt idx="66">
                  <c:v>139.71490499999999</c:v>
                </c:pt>
                <c:pt idx="67">
                  <c:v>129.63675000000001</c:v>
                </c:pt>
                <c:pt idx="68">
                  <c:v>123.589296</c:v>
                </c:pt>
                <c:pt idx="69">
                  <c:v>126.83122</c:v>
                </c:pt>
                <c:pt idx="70">
                  <c:v>116.840191</c:v>
                </c:pt>
                <c:pt idx="71">
                  <c:v>115.175361</c:v>
                </c:pt>
                <c:pt idx="72">
                  <c:v>111.75628399999999</c:v>
                </c:pt>
                <c:pt idx="73">
                  <c:v>110.792615</c:v>
                </c:pt>
                <c:pt idx="74">
                  <c:v>103.167883</c:v>
                </c:pt>
                <c:pt idx="75">
                  <c:v>106.23524999999999</c:v>
                </c:pt>
                <c:pt idx="76">
                  <c:v>102.11547</c:v>
                </c:pt>
                <c:pt idx="77">
                  <c:v>95.717892000000006</c:v>
                </c:pt>
                <c:pt idx="78">
                  <c:v>90.108846999999997</c:v>
                </c:pt>
                <c:pt idx="79">
                  <c:v>88.004660999999999</c:v>
                </c:pt>
                <c:pt idx="80">
                  <c:v>77.224704000000003</c:v>
                </c:pt>
                <c:pt idx="81">
                  <c:v>71.177676000000005</c:v>
                </c:pt>
                <c:pt idx="82">
                  <c:v>69.42398</c:v>
                </c:pt>
                <c:pt idx="83">
                  <c:v>58.818793999999997</c:v>
                </c:pt>
                <c:pt idx="84">
                  <c:v>51.983325999999998</c:v>
                </c:pt>
                <c:pt idx="85">
                  <c:v>47.425443000000001</c:v>
                </c:pt>
                <c:pt idx="86">
                  <c:v>49.440761999999999</c:v>
                </c:pt>
                <c:pt idx="87">
                  <c:v>35.768850999999998</c:v>
                </c:pt>
                <c:pt idx="88">
                  <c:v>42.605051000000003</c:v>
                </c:pt>
                <c:pt idx="89">
                  <c:v>35.593071999999999</c:v>
                </c:pt>
                <c:pt idx="90">
                  <c:v>39.712364000000001</c:v>
                </c:pt>
                <c:pt idx="91">
                  <c:v>40.239027999999998</c:v>
                </c:pt>
                <c:pt idx="92">
                  <c:v>50.054340000000003</c:v>
                </c:pt>
                <c:pt idx="93">
                  <c:v>49.177674000000003</c:v>
                </c:pt>
                <c:pt idx="94">
                  <c:v>50.142473000000003</c:v>
                </c:pt>
                <c:pt idx="95">
                  <c:v>60.396864999999998</c:v>
                </c:pt>
                <c:pt idx="96">
                  <c:v>62.324570000000001</c:v>
                </c:pt>
                <c:pt idx="97">
                  <c:v>70.300645000000003</c:v>
                </c:pt>
                <c:pt idx="98">
                  <c:v>61.097721</c:v>
                </c:pt>
                <c:pt idx="99">
                  <c:v>79.765803000000005</c:v>
                </c:pt>
                <c:pt idx="100">
                  <c:v>75.471709000000004</c:v>
                </c:pt>
                <c:pt idx="101">
                  <c:v>86.339922000000001</c:v>
                </c:pt>
                <c:pt idx="102">
                  <c:v>88.881448000000006</c:v>
                </c:pt>
                <c:pt idx="103">
                  <c:v>90.020529999999994</c:v>
                </c:pt>
                <c:pt idx="104">
                  <c:v>92.475144</c:v>
                </c:pt>
                <c:pt idx="105">
                  <c:v>94.403183999999996</c:v>
                </c:pt>
                <c:pt idx="106">
                  <c:v>103.868464</c:v>
                </c:pt>
                <c:pt idx="107">
                  <c:v>91.511015999999998</c:v>
                </c:pt>
                <c:pt idx="108">
                  <c:v>105.70944</c:v>
                </c:pt>
                <c:pt idx="109">
                  <c:v>105.62127599999999</c:v>
                </c:pt>
                <c:pt idx="110">
                  <c:v>104.21919800000001</c:v>
                </c:pt>
                <c:pt idx="111">
                  <c:v>106.674116</c:v>
                </c:pt>
                <c:pt idx="112">
                  <c:v>106.585617</c:v>
                </c:pt>
                <c:pt idx="113">
                  <c:v>110.266774</c:v>
                </c:pt>
                <c:pt idx="114">
                  <c:v>100.801861</c:v>
                </c:pt>
                <c:pt idx="115">
                  <c:v>108.864879</c:v>
                </c:pt>
                <c:pt idx="116">
                  <c:v>105.62152</c:v>
                </c:pt>
                <c:pt idx="117">
                  <c:v>107.813137</c:v>
                </c:pt>
                <c:pt idx="118">
                  <c:v>110.35484700000001</c:v>
                </c:pt>
                <c:pt idx="119">
                  <c:v>116.752211</c:v>
                </c:pt>
              </c:numCache>
            </c:numRef>
          </c:xVal>
          <c:yVal>
            <c:numRef>
              <c:f>'10th Order'!$C$2:$C$724</c:f>
              <c:numCache>
                <c:formatCode>General</c:formatCode>
                <c:ptCount val="723"/>
                <c:pt idx="0">
                  <c:v>119.05340321858949</c:v>
                </c:pt>
                <c:pt idx="1">
                  <c:v>124.15773959581932</c:v>
                </c:pt>
                <c:pt idx="2">
                  <c:v>130.22636559736401</c:v>
                </c:pt>
                <c:pt idx="3">
                  <c:v>137.21664643629865</c:v>
                </c:pt>
                <c:pt idx="4">
                  <c:v>145.0884301732861</c:v>
                </c:pt>
                <c:pt idx="5">
                  <c:v>153.82092966100666</c:v>
                </c:pt>
                <c:pt idx="6">
                  <c:v>163.42008215698783</c:v>
                </c:pt>
                <c:pt idx="7">
                  <c:v>173.91360369375806</c:v>
                </c:pt>
                <c:pt idx="8">
                  <c:v>185.3338838603178</c:v>
                </c:pt>
                <c:pt idx="9">
                  <c:v>197.69195734904793</c:v>
                </c:pt>
                <c:pt idx="10">
                  <c:v>210.94832811255981</c:v>
                </c:pt>
                <c:pt idx="11">
                  <c:v>224.9877882721793</c:v>
                </c:pt>
                <c:pt idx="12">
                  <c:v>239.60518309654213</c:v>
                </c:pt>
                <c:pt idx="13">
                  <c:v>254.50727703233909</c:v>
                </c:pt>
                <c:pt idx="14">
                  <c:v>269.33278537354607</c:v>
                </c:pt>
                <c:pt idx="15">
                  <c:v>283.68886645871879</c:v>
                </c:pt>
                <c:pt idx="16">
                  <c:v>297.19871164042286</c:v>
                </c:pt>
                <c:pt idx="17">
                  <c:v>309.55212274180968</c:v>
                </c:pt>
                <c:pt idx="18">
                  <c:v>320.54975838447365</c:v>
                </c:pt>
                <c:pt idx="19">
                  <c:v>330.1323793591709</c:v>
                </c:pt>
                <c:pt idx="20">
                  <c:v>338.38885953794767</c:v>
                </c:pt>
                <c:pt idx="21">
                  <c:v>345.5405030120171</c:v>
                </c:pt>
                <c:pt idx="22">
                  <c:v>351.90358080006672</c:v>
                </c:pt>
                <c:pt idx="23">
                  <c:v>357.83609663634263</c:v>
                </c:pt>
                <c:pt idx="24">
                  <c:v>363.6777847521937</c:v>
                </c:pt>
                <c:pt idx="25">
                  <c:v>369.69362986206517</c:v>
                </c:pt>
                <c:pt idx="26">
                  <c:v>376.03052653250597</c:v>
                </c:pt>
                <c:pt idx="27">
                  <c:v>382.69420772986712</c:v>
                </c:pt>
                <c:pt idx="28">
                  <c:v>389.54978237150391</c:v>
                </c:pt>
                <c:pt idx="29">
                  <c:v>396.34489528272582</c:v>
                </c:pt>
                <c:pt idx="30">
                  <c:v>402.75051741721182</c:v>
                </c:pt>
                <c:pt idx="31">
                  <c:v>408.41145915357436</c:v>
                </c:pt>
                <c:pt idx="32">
                  <c:v>412.99740092539577</c:v>
                </c:pt>
                <c:pt idx="33">
                  <c:v>416.24573552668102</c:v>
                </c:pt>
                <c:pt idx="34">
                  <c:v>417.98962869870013</c:v>
                </c:pt>
                <c:pt idx="35">
                  <c:v>418.16792739262115</c:v>
                </c:pt>
                <c:pt idx="36">
                  <c:v>416.81717889061571</c:v>
                </c:pt>
                <c:pt idx="37">
                  <c:v>414.04932502442097</c:v>
                </c:pt>
                <c:pt idx="38">
                  <c:v>410.02097180348613</c:v>
                </c:pt>
                <c:pt idx="39">
                  <c:v>404.90110954194961</c:v>
                </c:pt>
                <c:pt idx="40">
                  <c:v>398.84367993864004</c:v>
                </c:pt>
                <c:pt idx="41">
                  <c:v>391.9696670490402</c:v>
                </c:pt>
                <c:pt idx="42">
                  <c:v>384.36088214349002</c:v>
                </c:pt>
                <c:pt idx="43">
                  <c:v>376.06490180255923</c:v>
                </c:pt>
                <c:pt idx="44">
                  <c:v>367.10828711469838</c:v>
                </c:pt>
                <c:pt idx="45">
                  <c:v>357.51371906019989</c:v>
                </c:pt>
                <c:pt idx="46">
                  <c:v>347.31627915155917</c:v>
                </c:pt>
                <c:pt idx="47">
                  <c:v>336.57478433384546</c:v>
                </c:pt>
                <c:pt idx="48">
                  <c:v>325.37561921761306</c:v>
                </c:pt>
                <c:pt idx="49">
                  <c:v>313.828499634244</c:v>
                </c:pt>
                <c:pt idx="50">
                  <c:v>302.05558235012501</c:v>
                </c:pt>
                <c:pt idx="51">
                  <c:v>290.1768736679166</c:v>
                </c:pt>
                <c:pt idx="52">
                  <c:v>278.29567476407311</c:v>
                </c:pt>
                <c:pt idx="53">
                  <c:v>266.48770400164341</c:v>
                </c:pt>
                <c:pt idx="54">
                  <c:v>254.79662115801824</c:v>
                </c:pt>
                <c:pt idx="55">
                  <c:v>243.23717917498388</c:v>
                </c:pt>
                <c:pt idx="56">
                  <c:v>231.80548877242904</c:v>
                </c:pt>
                <c:pt idx="57">
                  <c:v>220.49427542594162</c:v>
                </c:pt>
                <c:pt idx="58">
                  <c:v>209.30986635373441</c:v>
                </c:pt>
                <c:pt idx="59">
                  <c:v>198.28718787751228</c:v>
                </c:pt>
                <c:pt idx="60">
                  <c:v>187.49935541017518</c:v>
                </c:pt>
                <c:pt idx="61">
                  <c:v>177.05942213920977</c:v>
                </c:pt>
                <c:pt idx="62">
                  <c:v>167.11331289657696</c:v>
                </c:pt>
                <c:pt idx="63">
                  <c:v>157.82461959244094</c:v>
                </c:pt>
                <c:pt idx="64">
                  <c:v>149.3534631173234</c:v>
                </c:pt>
                <c:pt idx="65">
                  <c:v>141.83275757907188</c:v>
                </c:pt>
                <c:pt idx="66">
                  <c:v>135.34575248080156</c:v>
                </c:pt>
                <c:pt idx="67">
                  <c:v>129.90859583243522</c:v>
                </c:pt>
                <c:pt idx="68">
                  <c:v>125.46089591901971</c:v>
                </c:pt>
                <c:pt idx="69">
                  <c:v>121.86600898917814</c:v>
                </c:pt>
                <c:pt idx="70">
                  <c:v>118.92126907800456</c:v>
                </c:pt>
                <c:pt idx="71">
                  <c:v>116.376864338229</c:v>
                </c:pt>
                <c:pt idx="72">
                  <c:v>113.96080093502935</c:v>
                </c:pt>
                <c:pt idx="73">
                  <c:v>111.4065777880338</c:v>
                </c:pt>
                <c:pt idx="74">
                  <c:v>108.47993666080124</c:v>
                </c:pt>
                <c:pt idx="75">
                  <c:v>105.00136612107598</c:v>
                </c:pt>
                <c:pt idx="76">
                  <c:v>100.86184040820262</c:v>
                </c:pt>
                <c:pt idx="77">
                  <c:v>96.030401275724671</c:v>
                </c:pt>
                <c:pt idx="78">
                  <c:v>90.553430962969998</c:v>
                </c:pt>
                <c:pt idx="79">
                  <c:v>84.546598772422485</c:v>
                </c:pt>
                <c:pt idx="80">
                  <c:v>78.181306985891482</c:v>
                </c:pt>
                <c:pt idx="81">
                  <c:v>71.667896166164539</c:v>
                </c:pt>
                <c:pt idx="82">
                  <c:v>65.237865110629002</c:v>
                </c:pt>
                <c:pt idx="83">
                  <c:v>59.126976789766921</c:v>
                </c:pt>
                <c:pt idx="84">
                  <c:v>53.560492122032933</c:v>
                </c:pt>
                <c:pt idx="85">
                  <c:v>48.741073519502429</c:v>
                </c:pt>
                <c:pt idx="86">
                  <c:v>44.839305142106568</c:v>
                </c:pt>
                <c:pt idx="87">
                  <c:v>41.986421002767379</c:v>
                </c:pt>
                <c:pt idx="88">
                  <c:v>40.268776843554853</c:v>
                </c:pt>
                <c:pt idx="89">
                  <c:v>39.723821066993573</c:v>
                </c:pt>
                <c:pt idx="90">
                  <c:v>40.337707725172429</c:v>
                </c:pt>
                <c:pt idx="91">
                  <c:v>42.045092060217641</c:v>
                </c:pt>
                <c:pt idx="92">
                  <c:v>44.731888102981181</c:v>
                </c:pt>
                <c:pt idx="93">
                  <c:v>48.241717853157532</c:v>
                </c:pt>
                <c:pt idx="94">
                  <c:v>52.386389940174027</c:v>
                </c:pt>
                <c:pt idx="95">
                  <c:v>56.960059567047523</c:v>
                </c:pt>
                <c:pt idx="96">
                  <c:v>61.755884583464542</c:v>
                </c:pt>
                <c:pt idx="97">
                  <c:v>66.583215034341464</c:v>
                </c:pt>
                <c:pt idx="98">
                  <c:v>71.282862036285209</c:v>
                </c:pt>
                <c:pt idx="99">
                  <c:v>75.737969444877379</c:v>
                </c:pt>
                <c:pt idx="100">
                  <c:v>79.878544050840858</c:v>
                </c:pt>
                <c:pt idx="101">
                  <c:v>83.678741116137317</c:v>
                </c:pt>
                <c:pt idx="102">
                  <c:v>87.147371527889518</c:v>
                </c:pt>
                <c:pt idx="103">
                  <c:v>90.313510973559104</c:v>
                </c:pt>
                <c:pt idx="104">
                  <c:v>93.210223799888382</c:v>
                </c:pt>
                <c:pt idx="105">
                  <c:v>95.859972304284796</c:v>
                </c:pt>
                <c:pt idx="106">
                  <c:v>98.26508341472146</c:v>
                </c:pt>
                <c:pt idx="107">
                  <c:v>100.40567060478185</c:v>
                </c:pt>
                <c:pt idx="108">
                  <c:v>102.24582390261119</c:v>
                </c:pt>
                <c:pt idx="109">
                  <c:v>103.74700742314556</c:v>
                </c:pt>
                <c:pt idx="110">
                  <c:v>104.88585693767315</c:v>
                </c:pt>
                <c:pt idx="111">
                  <c:v>105.67236419233235</c:v>
                </c:pt>
                <c:pt idx="112">
                  <c:v>106.16408486279583</c:v>
                </c:pt>
                <c:pt idx="113">
                  <c:v>106.47264633001232</c:v>
                </c:pt>
                <c:pt idx="114">
                  <c:v>106.76036785217401</c:v>
                </c:pt>
                <c:pt idx="115">
                  <c:v>107.22693006225757</c:v>
                </c:pt>
                <c:pt idx="116">
                  <c:v>108.08827758901641</c:v>
                </c:pt>
                <c:pt idx="117">
                  <c:v>109.55178806314099</c:v>
                </c:pt>
                <c:pt idx="118">
                  <c:v>111.7927391072661</c:v>
                </c:pt>
                <c:pt idx="119">
                  <c:v>114.93697602156873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540480"/>
        <c:axId val="274542912"/>
      </c:scatterChart>
      <c:valAx>
        <c:axId val="274540480"/>
        <c:scaling>
          <c:orientation val="minMax"/>
          <c:max val="450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1st Order Approximation PRF (N)</a:t>
                </a:r>
              </a:p>
            </c:rich>
          </c:tx>
          <c:layout>
            <c:manualLayout>
              <c:xMode val="edge"/>
              <c:yMode val="edge"/>
              <c:x val="0.33426206575751993"/>
              <c:y val="0.86901870107188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4542912"/>
        <c:crosses val="autoZero"/>
        <c:crossBetween val="midCat"/>
        <c:majorUnit val="50"/>
      </c:valAx>
      <c:valAx>
        <c:axId val="274542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Raw PRF (N)</a:t>
                </a:r>
              </a:p>
            </c:rich>
          </c:tx>
          <c:layout>
            <c:manualLayout>
              <c:xMode val="edge"/>
              <c:yMode val="edge"/>
              <c:x val="2.2284137717167994E-2"/>
              <c:y val="0.24937058378584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45404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34573319234975E-2"/>
          <c:y val="0.10507283554417014"/>
          <c:w val="0.73693442479313953"/>
          <c:h val="0.7934810684197676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'10th Order'!$E$6:$E$15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xVal>
          <c:yVal>
            <c:numRef>
              <c:f>'10th Order'!$G$6:$G$15</c:f>
              <c:numCache>
                <c:formatCode>General</c:formatCode>
                <c:ptCount val="10"/>
                <c:pt idx="0">
                  <c:v>171.02052540823874</c:v>
                </c:pt>
                <c:pt idx="1">
                  <c:v>41.082928055269633</c:v>
                </c:pt>
                <c:pt idx="2">
                  <c:v>11.66112908731373</c:v>
                </c:pt>
                <c:pt idx="3">
                  <c:v>11.591115710014652</c:v>
                </c:pt>
                <c:pt idx="4">
                  <c:v>1.9517964388779225</c:v>
                </c:pt>
                <c:pt idx="5">
                  <c:v>4.3090324131652791</c:v>
                </c:pt>
                <c:pt idx="6">
                  <c:v>-0.51458546888974832</c:v>
                </c:pt>
                <c:pt idx="7">
                  <c:v>1.3058019219006953</c:v>
                </c:pt>
                <c:pt idx="8">
                  <c:v>0.95189359228558257</c:v>
                </c:pt>
                <c:pt idx="9">
                  <c:v>0.12406794095568864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580472"/>
        <c:axId val="274584952"/>
      </c:scatterChart>
      <c:valAx>
        <c:axId val="274580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4584952"/>
        <c:crosses val="autoZero"/>
        <c:crossBetween val="midCat"/>
      </c:valAx>
      <c:valAx>
        <c:axId val="274584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45804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58543950879205"/>
          <c:y val="0.45652335443329101"/>
          <c:w val="0.12020916149107951"/>
          <c:h val="9.05800306415259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0469909233427"/>
          <c:y val="0.10507283554417014"/>
          <c:w val="0.69938789978731264"/>
          <c:h val="0.7029010377782416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Ref>
              <c:f>'10th Order'!$T$6:$T$15</c:f>
              <c:numCache>
                <c:formatCode>General</c:formatCode>
                <c:ptCount val="10"/>
                <c:pt idx="0">
                  <c:v>0.69943361748532817</c:v>
                </c:pt>
                <c:pt idx="1">
                  <c:v>0.86745310472520565</c:v>
                </c:pt>
                <c:pt idx="2">
                  <c:v>0.91514437267116588</c:v>
                </c:pt>
                <c:pt idx="3">
                  <c:v>0.96254930241509018</c:v>
                </c:pt>
                <c:pt idx="4">
                  <c:v>0.97053168956178293</c:v>
                </c:pt>
                <c:pt idx="5">
                  <c:v>0.9881546159409843</c:v>
                </c:pt>
                <c:pt idx="6">
                  <c:v>0.99025914915506363</c:v>
                </c:pt>
                <c:pt idx="7">
                  <c:v>0.99559957107093677</c:v>
                </c:pt>
                <c:pt idx="8">
                  <c:v>0.99949259138018987</c:v>
                </c:pt>
                <c:pt idx="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618984"/>
        <c:axId val="274623464"/>
      </c:scatterChart>
      <c:valAx>
        <c:axId val="274618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4623464"/>
        <c:crosses val="autoZero"/>
        <c:crossBetween val="midCat"/>
      </c:valAx>
      <c:valAx>
        <c:axId val="274623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46189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53746991921874"/>
          <c:y val="0.4130449397253585"/>
          <c:w val="0.14110457627287887"/>
          <c:h val="9.05800306415259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Butterworth!#REF!</c:f>
              <c:strCache>
                <c:ptCount val="1"/>
                <c:pt idx="0">
                  <c:v>Actual Force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Butterworth!#REF!</c:f>
              <c:numCache>
                <c:formatCode>General</c:formatCode>
                <c:ptCount val="723"/>
                <c:pt idx="0">
                  <c:v>0</c:v>
                </c:pt>
                <c:pt idx="1">
                  <c:v>4.1666666666666666E-3</c:v>
                </c:pt>
                <c:pt idx="2">
                  <c:v>8.3333333333333332E-3</c:v>
                </c:pt>
                <c:pt idx="3">
                  <c:v>1.2500000000000001E-2</c:v>
                </c:pt>
                <c:pt idx="4">
                  <c:v>1.6666666666666666E-2</c:v>
                </c:pt>
                <c:pt idx="5">
                  <c:v>2.0833333333333332E-2</c:v>
                </c:pt>
                <c:pt idx="6">
                  <c:v>2.4999999999999998E-2</c:v>
                </c:pt>
                <c:pt idx="7">
                  <c:v>2.9166666666666664E-2</c:v>
                </c:pt>
                <c:pt idx="8">
                  <c:v>3.3333333333333333E-2</c:v>
                </c:pt>
                <c:pt idx="9">
                  <c:v>3.7499999999999999E-2</c:v>
                </c:pt>
                <c:pt idx="10">
                  <c:v>4.1666666666666664E-2</c:v>
                </c:pt>
                <c:pt idx="11">
                  <c:v>4.583333333333333E-2</c:v>
                </c:pt>
                <c:pt idx="12">
                  <c:v>4.9999999999999996E-2</c:v>
                </c:pt>
                <c:pt idx="13">
                  <c:v>5.4166666666666662E-2</c:v>
                </c:pt>
                <c:pt idx="14">
                  <c:v>5.8333333333333327E-2</c:v>
                </c:pt>
                <c:pt idx="15">
                  <c:v>6.2499999999999993E-2</c:v>
                </c:pt>
                <c:pt idx="16">
                  <c:v>6.6666666666666666E-2</c:v>
                </c:pt>
                <c:pt idx="17">
                  <c:v>7.0833333333333331E-2</c:v>
                </c:pt>
                <c:pt idx="18">
                  <c:v>7.4999999999999997E-2</c:v>
                </c:pt>
                <c:pt idx="19">
                  <c:v>7.9166666666666663E-2</c:v>
                </c:pt>
                <c:pt idx="20">
                  <c:v>8.3333333333333329E-2</c:v>
                </c:pt>
                <c:pt idx="21">
                  <c:v>8.7499999999999994E-2</c:v>
                </c:pt>
                <c:pt idx="22">
                  <c:v>9.166666666666666E-2</c:v>
                </c:pt>
                <c:pt idx="23">
                  <c:v>9.5833333333333326E-2</c:v>
                </c:pt>
                <c:pt idx="24">
                  <c:v>9.9999999999999992E-2</c:v>
                </c:pt>
                <c:pt idx="25">
                  <c:v>0.10416666666666666</c:v>
                </c:pt>
                <c:pt idx="26">
                  <c:v>0.10833333333333332</c:v>
                </c:pt>
                <c:pt idx="27">
                  <c:v>0.11249999999999999</c:v>
                </c:pt>
                <c:pt idx="28">
                  <c:v>0.11666666666666665</c:v>
                </c:pt>
                <c:pt idx="29">
                  <c:v>0.12083333333333332</c:v>
                </c:pt>
                <c:pt idx="30">
                  <c:v>0.12499999999999999</c:v>
                </c:pt>
                <c:pt idx="31">
                  <c:v>0.12916666666666665</c:v>
                </c:pt>
                <c:pt idx="32">
                  <c:v>0.13333333333333333</c:v>
                </c:pt>
                <c:pt idx="33">
                  <c:v>0.13750000000000001</c:v>
                </c:pt>
                <c:pt idx="34">
                  <c:v>0.14166666666666669</c:v>
                </c:pt>
                <c:pt idx="35">
                  <c:v>0.14583333333333337</c:v>
                </c:pt>
                <c:pt idx="36">
                  <c:v>0.15000000000000005</c:v>
                </c:pt>
                <c:pt idx="37">
                  <c:v>0.15416666666666673</c:v>
                </c:pt>
                <c:pt idx="38">
                  <c:v>0.15833333333333341</c:v>
                </c:pt>
                <c:pt idx="39">
                  <c:v>0.16250000000000009</c:v>
                </c:pt>
                <c:pt idx="40">
                  <c:v>0.16666666666666677</c:v>
                </c:pt>
                <c:pt idx="41">
                  <c:v>0.17083333333333345</c:v>
                </c:pt>
                <c:pt idx="42">
                  <c:v>0.17500000000000013</c:v>
                </c:pt>
                <c:pt idx="43">
                  <c:v>0.17916666666666681</c:v>
                </c:pt>
                <c:pt idx="44">
                  <c:v>0.18333333333333349</c:v>
                </c:pt>
                <c:pt idx="45">
                  <c:v>0.18750000000000017</c:v>
                </c:pt>
                <c:pt idx="46">
                  <c:v>0.19166666666666685</c:v>
                </c:pt>
                <c:pt idx="47">
                  <c:v>0.19583333333333353</c:v>
                </c:pt>
                <c:pt idx="48">
                  <c:v>0.20000000000000021</c:v>
                </c:pt>
                <c:pt idx="49">
                  <c:v>0.20416666666666689</c:v>
                </c:pt>
                <c:pt idx="50">
                  <c:v>0.20833333333333356</c:v>
                </c:pt>
                <c:pt idx="51">
                  <c:v>0.21250000000000024</c:v>
                </c:pt>
                <c:pt idx="52">
                  <c:v>0.21666666666666692</c:v>
                </c:pt>
                <c:pt idx="53">
                  <c:v>0.2208333333333336</c:v>
                </c:pt>
                <c:pt idx="54">
                  <c:v>0.22500000000000028</c:v>
                </c:pt>
                <c:pt idx="55">
                  <c:v>0.22916666666666696</c:v>
                </c:pt>
                <c:pt idx="56">
                  <c:v>0.23333333333333364</c:v>
                </c:pt>
                <c:pt idx="57">
                  <c:v>0.23750000000000032</c:v>
                </c:pt>
                <c:pt idx="58">
                  <c:v>0.241666666666667</c:v>
                </c:pt>
                <c:pt idx="59">
                  <c:v>0.24583333333333368</c:v>
                </c:pt>
                <c:pt idx="60">
                  <c:v>0.25000000000000033</c:v>
                </c:pt>
                <c:pt idx="61">
                  <c:v>0.25416666666666698</c:v>
                </c:pt>
                <c:pt idx="62">
                  <c:v>0.25833333333333364</c:v>
                </c:pt>
                <c:pt idx="63">
                  <c:v>0.26250000000000029</c:v>
                </c:pt>
                <c:pt idx="64">
                  <c:v>0.26666666666666694</c:v>
                </c:pt>
                <c:pt idx="65">
                  <c:v>0.27083333333333359</c:v>
                </c:pt>
                <c:pt idx="66">
                  <c:v>0.27500000000000024</c:v>
                </c:pt>
                <c:pt idx="67">
                  <c:v>0.2791666666666669</c:v>
                </c:pt>
                <c:pt idx="68">
                  <c:v>0.28333333333333355</c:v>
                </c:pt>
                <c:pt idx="69">
                  <c:v>0.2875000000000002</c:v>
                </c:pt>
                <c:pt idx="70">
                  <c:v>0.29166666666666685</c:v>
                </c:pt>
                <c:pt idx="71">
                  <c:v>0.2958333333333335</c:v>
                </c:pt>
                <c:pt idx="72">
                  <c:v>0.30000000000000016</c:v>
                </c:pt>
                <c:pt idx="73">
                  <c:v>0.30416666666666681</c:v>
                </c:pt>
                <c:pt idx="74">
                  <c:v>0.30833333333333346</c:v>
                </c:pt>
                <c:pt idx="75">
                  <c:v>0.31250000000000011</c:v>
                </c:pt>
                <c:pt idx="76">
                  <c:v>0.31666666666666676</c:v>
                </c:pt>
                <c:pt idx="77">
                  <c:v>0.32083333333333341</c:v>
                </c:pt>
                <c:pt idx="78">
                  <c:v>0.32500000000000007</c:v>
                </c:pt>
                <c:pt idx="79">
                  <c:v>0.32916666666666672</c:v>
                </c:pt>
                <c:pt idx="80">
                  <c:v>0.33333333333333337</c:v>
                </c:pt>
                <c:pt idx="81">
                  <c:v>0.33750000000000002</c:v>
                </c:pt>
                <c:pt idx="82">
                  <c:v>0.34166666666666667</c:v>
                </c:pt>
                <c:pt idx="83">
                  <c:v>0.34583333333333333</c:v>
                </c:pt>
                <c:pt idx="84">
                  <c:v>0.35</c:v>
                </c:pt>
                <c:pt idx="85">
                  <c:v>0.35416666666666663</c:v>
                </c:pt>
                <c:pt idx="86">
                  <c:v>0.35833333333333328</c:v>
                </c:pt>
                <c:pt idx="87">
                  <c:v>0.36249999999999993</c:v>
                </c:pt>
                <c:pt idx="88">
                  <c:v>0.36666666666666659</c:v>
                </c:pt>
                <c:pt idx="89">
                  <c:v>0.37083333333333324</c:v>
                </c:pt>
                <c:pt idx="90">
                  <c:v>0.37499999999999989</c:v>
                </c:pt>
                <c:pt idx="91">
                  <c:v>0.37916666666666654</c:v>
                </c:pt>
                <c:pt idx="92">
                  <c:v>0.38333333333333319</c:v>
                </c:pt>
                <c:pt idx="93">
                  <c:v>0.38749999999999984</c:v>
                </c:pt>
                <c:pt idx="94">
                  <c:v>0.3916666666666665</c:v>
                </c:pt>
                <c:pt idx="95">
                  <c:v>0.39583333333333315</c:v>
                </c:pt>
                <c:pt idx="96">
                  <c:v>0.3999999999999998</c:v>
                </c:pt>
                <c:pt idx="97">
                  <c:v>0.40416666666666645</c:v>
                </c:pt>
                <c:pt idx="98">
                  <c:v>0.4083333333333331</c:v>
                </c:pt>
                <c:pt idx="99">
                  <c:v>0.41249999999999976</c:v>
                </c:pt>
                <c:pt idx="100">
                  <c:v>0.41666666666666641</c:v>
                </c:pt>
                <c:pt idx="101">
                  <c:v>0.42083333333333306</c:v>
                </c:pt>
                <c:pt idx="102">
                  <c:v>0.42499999999999971</c:v>
                </c:pt>
                <c:pt idx="103">
                  <c:v>0.42916666666666636</c:v>
                </c:pt>
                <c:pt idx="104">
                  <c:v>0.43333333333333302</c:v>
                </c:pt>
                <c:pt idx="105">
                  <c:v>0.43749999999999967</c:v>
                </c:pt>
                <c:pt idx="106">
                  <c:v>0.44166666666666632</c:v>
                </c:pt>
                <c:pt idx="107">
                  <c:v>0.44583333333333297</c:v>
                </c:pt>
                <c:pt idx="108">
                  <c:v>0.44999999999999962</c:v>
                </c:pt>
                <c:pt idx="109">
                  <c:v>0.45416666666666627</c:v>
                </c:pt>
                <c:pt idx="110">
                  <c:v>0.45833333333333293</c:v>
                </c:pt>
                <c:pt idx="111">
                  <c:v>0.46249999999999958</c:v>
                </c:pt>
                <c:pt idx="112">
                  <c:v>0.46666666666666623</c:v>
                </c:pt>
                <c:pt idx="113">
                  <c:v>0.47083333333333288</c:v>
                </c:pt>
                <c:pt idx="114">
                  <c:v>0.47499999999999953</c:v>
                </c:pt>
                <c:pt idx="115">
                  <c:v>0.47916666666666619</c:v>
                </c:pt>
                <c:pt idx="116">
                  <c:v>0.48333333333333284</c:v>
                </c:pt>
                <c:pt idx="117">
                  <c:v>0.48749999999999949</c:v>
                </c:pt>
                <c:pt idx="118">
                  <c:v>0.49166666666666614</c:v>
                </c:pt>
                <c:pt idx="119">
                  <c:v>0.49583333333333279</c:v>
                </c:pt>
              </c:numCache>
            </c:numRef>
          </c:xVal>
          <c:yVal>
            <c:numRef>
              <c:f>Butterworth!#REF!</c:f>
              <c:numCache>
                <c:formatCode>General</c:formatCode>
                <c:ptCount val="723"/>
                <c:pt idx="0">
                  <c:v>120.78437599999999</c:v>
                </c:pt>
                <c:pt idx="1">
                  <c:v>123.239295</c:v>
                </c:pt>
                <c:pt idx="2">
                  <c:v>134.71977200000001</c:v>
                </c:pt>
                <c:pt idx="3">
                  <c:v>141.38062099999999</c:v>
                </c:pt>
                <c:pt idx="4">
                  <c:v>142.60841600000001</c:v>
                </c:pt>
                <c:pt idx="5">
                  <c:v>152.862503</c:v>
                </c:pt>
                <c:pt idx="6">
                  <c:v>161.53903700000001</c:v>
                </c:pt>
                <c:pt idx="7">
                  <c:v>169.86596800000001</c:v>
                </c:pt>
                <c:pt idx="8">
                  <c:v>181.52292600000001</c:v>
                </c:pt>
                <c:pt idx="9">
                  <c:v>198.262204</c:v>
                </c:pt>
                <c:pt idx="10">
                  <c:v>211.05879400000001</c:v>
                </c:pt>
                <c:pt idx="11">
                  <c:v>225.34535099999999</c:v>
                </c:pt>
                <c:pt idx="12">
                  <c:v>244.3638</c:v>
                </c:pt>
                <c:pt idx="13">
                  <c:v>256.195896</c:v>
                </c:pt>
                <c:pt idx="14">
                  <c:v>269.167958</c:v>
                </c:pt>
                <c:pt idx="15">
                  <c:v>284.33002099999999</c:v>
                </c:pt>
                <c:pt idx="16">
                  <c:v>300.018259</c:v>
                </c:pt>
                <c:pt idx="17">
                  <c:v>308.87133499999999</c:v>
                </c:pt>
                <c:pt idx="18">
                  <c:v>320.00205599999998</c:v>
                </c:pt>
                <c:pt idx="19">
                  <c:v>329.02886599999999</c:v>
                </c:pt>
                <c:pt idx="20">
                  <c:v>335.07671800000003</c:v>
                </c:pt>
                <c:pt idx="21">
                  <c:v>345.24413600000003</c:v>
                </c:pt>
                <c:pt idx="22">
                  <c:v>350.41452800000002</c:v>
                </c:pt>
                <c:pt idx="23">
                  <c:v>358.91601700000001</c:v>
                </c:pt>
                <c:pt idx="24">
                  <c:v>359.70537200000001</c:v>
                </c:pt>
                <c:pt idx="25">
                  <c:v>375.30584399999998</c:v>
                </c:pt>
                <c:pt idx="26">
                  <c:v>374.42887300000001</c:v>
                </c:pt>
                <c:pt idx="27">
                  <c:v>386.52475900000002</c:v>
                </c:pt>
                <c:pt idx="28">
                  <c:v>391.08218499999998</c:v>
                </c:pt>
                <c:pt idx="29">
                  <c:v>400.63483600000001</c:v>
                </c:pt>
                <c:pt idx="30">
                  <c:v>401.24868700000002</c:v>
                </c:pt>
                <c:pt idx="31">
                  <c:v>403.87862200000001</c:v>
                </c:pt>
                <c:pt idx="32">
                  <c:v>413.78182199999998</c:v>
                </c:pt>
                <c:pt idx="33">
                  <c:v>410.97726899999998</c:v>
                </c:pt>
                <c:pt idx="34">
                  <c:v>417.20044100000001</c:v>
                </c:pt>
                <c:pt idx="35">
                  <c:v>417.02484600000003</c:v>
                </c:pt>
                <c:pt idx="36">
                  <c:v>426.49030900000002</c:v>
                </c:pt>
                <c:pt idx="37">
                  <c:v>414.83417500000002</c:v>
                </c:pt>
                <c:pt idx="38">
                  <c:v>407.82225699999998</c:v>
                </c:pt>
                <c:pt idx="39">
                  <c:v>407.909719</c:v>
                </c:pt>
                <c:pt idx="40">
                  <c:v>396.691261</c:v>
                </c:pt>
                <c:pt idx="41">
                  <c:v>389.50469399999997</c:v>
                </c:pt>
                <c:pt idx="42">
                  <c:v>381.79121900000001</c:v>
                </c:pt>
                <c:pt idx="43">
                  <c:v>380.56424800000002</c:v>
                </c:pt>
                <c:pt idx="44">
                  <c:v>365.139769</c:v>
                </c:pt>
                <c:pt idx="45">
                  <c:v>362.597418</c:v>
                </c:pt>
                <c:pt idx="46">
                  <c:v>348.74890399999998</c:v>
                </c:pt>
                <c:pt idx="47">
                  <c:v>335.69023399999998</c:v>
                </c:pt>
                <c:pt idx="48">
                  <c:v>322.98217499999998</c:v>
                </c:pt>
                <c:pt idx="49">
                  <c:v>311.23656399999999</c:v>
                </c:pt>
                <c:pt idx="50">
                  <c:v>303.34911099999999</c:v>
                </c:pt>
                <c:pt idx="51">
                  <c:v>286.43408399999998</c:v>
                </c:pt>
                <c:pt idx="52">
                  <c:v>283.19023700000002</c:v>
                </c:pt>
                <c:pt idx="53">
                  <c:v>264.60970800000001</c:v>
                </c:pt>
                <c:pt idx="54">
                  <c:v>259.43916300000001</c:v>
                </c:pt>
                <c:pt idx="55">
                  <c:v>237.35230899999999</c:v>
                </c:pt>
                <c:pt idx="56">
                  <c:v>238.841758</c:v>
                </c:pt>
                <c:pt idx="57">
                  <c:v>217.80753200000001</c:v>
                </c:pt>
                <c:pt idx="58">
                  <c:v>209.919895</c:v>
                </c:pt>
                <c:pt idx="59">
                  <c:v>200.71593300000001</c:v>
                </c:pt>
                <c:pt idx="60">
                  <c:v>184.06393299999999</c:v>
                </c:pt>
                <c:pt idx="61">
                  <c:v>173.72229300000001</c:v>
                </c:pt>
                <c:pt idx="62">
                  <c:v>160.749956</c:v>
                </c:pt>
                <c:pt idx="63">
                  <c:v>159.87387100000001</c:v>
                </c:pt>
                <c:pt idx="64">
                  <c:v>147.253243</c:v>
                </c:pt>
                <c:pt idx="65">
                  <c:v>146.90251000000001</c:v>
                </c:pt>
                <c:pt idx="66">
                  <c:v>139.71490499999999</c:v>
                </c:pt>
                <c:pt idx="67">
                  <c:v>129.63675000000001</c:v>
                </c:pt>
                <c:pt idx="68">
                  <c:v>123.589296</c:v>
                </c:pt>
                <c:pt idx="69">
                  <c:v>126.83122</c:v>
                </c:pt>
                <c:pt idx="70">
                  <c:v>116.840191</c:v>
                </c:pt>
                <c:pt idx="71">
                  <c:v>115.175361</c:v>
                </c:pt>
                <c:pt idx="72">
                  <c:v>111.75628399999999</c:v>
                </c:pt>
                <c:pt idx="73">
                  <c:v>110.792615</c:v>
                </c:pt>
                <c:pt idx="74">
                  <c:v>103.167883</c:v>
                </c:pt>
                <c:pt idx="75">
                  <c:v>106.23524999999999</c:v>
                </c:pt>
                <c:pt idx="76">
                  <c:v>102.11547</c:v>
                </c:pt>
                <c:pt idx="77">
                  <c:v>95.717892000000006</c:v>
                </c:pt>
                <c:pt idx="78">
                  <c:v>90.108846999999997</c:v>
                </c:pt>
                <c:pt idx="79">
                  <c:v>88.004660999999999</c:v>
                </c:pt>
                <c:pt idx="80">
                  <c:v>77.224704000000003</c:v>
                </c:pt>
                <c:pt idx="81">
                  <c:v>71.177676000000005</c:v>
                </c:pt>
                <c:pt idx="82">
                  <c:v>69.42398</c:v>
                </c:pt>
                <c:pt idx="83">
                  <c:v>58.818793999999997</c:v>
                </c:pt>
                <c:pt idx="84">
                  <c:v>51.983325999999998</c:v>
                </c:pt>
                <c:pt idx="85">
                  <c:v>47.425443000000001</c:v>
                </c:pt>
                <c:pt idx="86">
                  <c:v>49.440761999999999</c:v>
                </c:pt>
                <c:pt idx="87">
                  <c:v>35.768850999999998</c:v>
                </c:pt>
                <c:pt idx="88">
                  <c:v>42.605051000000003</c:v>
                </c:pt>
                <c:pt idx="89">
                  <c:v>35.593071999999999</c:v>
                </c:pt>
                <c:pt idx="90">
                  <c:v>39.712364000000001</c:v>
                </c:pt>
                <c:pt idx="91">
                  <c:v>40.239027999999998</c:v>
                </c:pt>
                <c:pt idx="92">
                  <c:v>50.054340000000003</c:v>
                </c:pt>
                <c:pt idx="93">
                  <c:v>49.177674000000003</c:v>
                </c:pt>
                <c:pt idx="94">
                  <c:v>50.142473000000003</c:v>
                </c:pt>
                <c:pt idx="95">
                  <c:v>60.396864999999998</c:v>
                </c:pt>
                <c:pt idx="96">
                  <c:v>62.324570000000001</c:v>
                </c:pt>
                <c:pt idx="97">
                  <c:v>70.300645000000003</c:v>
                </c:pt>
                <c:pt idx="98">
                  <c:v>61.097721</c:v>
                </c:pt>
                <c:pt idx="99">
                  <c:v>79.765803000000005</c:v>
                </c:pt>
                <c:pt idx="100">
                  <c:v>75.471709000000004</c:v>
                </c:pt>
                <c:pt idx="101">
                  <c:v>86.339922000000001</c:v>
                </c:pt>
                <c:pt idx="102">
                  <c:v>88.881448000000006</c:v>
                </c:pt>
                <c:pt idx="103">
                  <c:v>90.020529999999994</c:v>
                </c:pt>
                <c:pt idx="104">
                  <c:v>92.475144</c:v>
                </c:pt>
                <c:pt idx="105">
                  <c:v>94.403183999999996</c:v>
                </c:pt>
                <c:pt idx="106">
                  <c:v>103.868464</c:v>
                </c:pt>
                <c:pt idx="107">
                  <c:v>91.511015999999998</c:v>
                </c:pt>
                <c:pt idx="108">
                  <c:v>105.70944</c:v>
                </c:pt>
                <c:pt idx="109">
                  <c:v>105.62127599999999</c:v>
                </c:pt>
                <c:pt idx="110">
                  <c:v>104.21919800000001</c:v>
                </c:pt>
                <c:pt idx="111">
                  <c:v>106.674116</c:v>
                </c:pt>
                <c:pt idx="112">
                  <c:v>106.585617</c:v>
                </c:pt>
                <c:pt idx="113">
                  <c:v>110.266774</c:v>
                </c:pt>
                <c:pt idx="114">
                  <c:v>100.801861</c:v>
                </c:pt>
                <c:pt idx="115">
                  <c:v>108.864879</c:v>
                </c:pt>
                <c:pt idx="116">
                  <c:v>105.62152</c:v>
                </c:pt>
                <c:pt idx="117">
                  <c:v>107.813137</c:v>
                </c:pt>
                <c:pt idx="118">
                  <c:v>110.35484700000001</c:v>
                </c:pt>
                <c:pt idx="119">
                  <c:v>116.752211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Butterworth!#REF!</c:f>
              <c:strCache>
                <c:ptCount val="1"/>
                <c:pt idx="0">
                  <c:v>Fourier Approx 10x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Butterworth!#REF!</c:f>
              <c:numCache>
                <c:formatCode>General</c:formatCode>
                <c:ptCount val="723"/>
                <c:pt idx="0">
                  <c:v>0</c:v>
                </c:pt>
                <c:pt idx="1">
                  <c:v>4.1666666666666666E-3</c:v>
                </c:pt>
                <c:pt idx="2">
                  <c:v>8.3333333333333332E-3</c:v>
                </c:pt>
                <c:pt idx="3">
                  <c:v>1.2500000000000001E-2</c:v>
                </c:pt>
                <c:pt idx="4">
                  <c:v>1.6666666666666666E-2</c:v>
                </c:pt>
                <c:pt idx="5">
                  <c:v>2.0833333333333332E-2</c:v>
                </c:pt>
                <c:pt idx="6">
                  <c:v>2.4999999999999998E-2</c:v>
                </c:pt>
                <c:pt idx="7">
                  <c:v>2.9166666666666664E-2</c:v>
                </c:pt>
                <c:pt idx="8">
                  <c:v>3.3333333333333333E-2</c:v>
                </c:pt>
                <c:pt idx="9">
                  <c:v>3.7499999999999999E-2</c:v>
                </c:pt>
                <c:pt idx="10">
                  <c:v>4.1666666666666664E-2</c:v>
                </c:pt>
                <c:pt idx="11">
                  <c:v>4.583333333333333E-2</c:v>
                </c:pt>
                <c:pt idx="12">
                  <c:v>4.9999999999999996E-2</c:v>
                </c:pt>
                <c:pt idx="13">
                  <c:v>5.4166666666666662E-2</c:v>
                </c:pt>
                <c:pt idx="14">
                  <c:v>5.8333333333333327E-2</c:v>
                </c:pt>
                <c:pt idx="15">
                  <c:v>6.2499999999999993E-2</c:v>
                </c:pt>
                <c:pt idx="16">
                  <c:v>6.6666666666666666E-2</c:v>
                </c:pt>
                <c:pt idx="17">
                  <c:v>7.0833333333333331E-2</c:v>
                </c:pt>
                <c:pt idx="18">
                  <c:v>7.4999999999999997E-2</c:v>
                </c:pt>
                <c:pt idx="19">
                  <c:v>7.9166666666666663E-2</c:v>
                </c:pt>
                <c:pt idx="20">
                  <c:v>8.3333333333333329E-2</c:v>
                </c:pt>
                <c:pt idx="21">
                  <c:v>8.7499999999999994E-2</c:v>
                </c:pt>
                <c:pt idx="22">
                  <c:v>9.166666666666666E-2</c:v>
                </c:pt>
                <c:pt idx="23">
                  <c:v>9.5833333333333326E-2</c:v>
                </c:pt>
                <c:pt idx="24">
                  <c:v>9.9999999999999992E-2</c:v>
                </c:pt>
                <c:pt idx="25">
                  <c:v>0.10416666666666666</c:v>
                </c:pt>
                <c:pt idx="26">
                  <c:v>0.10833333333333332</c:v>
                </c:pt>
                <c:pt idx="27">
                  <c:v>0.11249999999999999</c:v>
                </c:pt>
                <c:pt idx="28">
                  <c:v>0.11666666666666665</c:v>
                </c:pt>
                <c:pt idx="29">
                  <c:v>0.12083333333333332</c:v>
                </c:pt>
                <c:pt idx="30">
                  <c:v>0.12499999999999999</c:v>
                </c:pt>
                <c:pt idx="31">
                  <c:v>0.12916666666666665</c:v>
                </c:pt>
                <c:pt idx="32">
                  <c:v>0.13333333333333333</c:v>
                </c:pt>
                <c:pt idx="33">
                  <c:v>0.13750000000000001</c:v>
                </c:pt>
                <c:pt idx="34">
                  <c:v>0.14166666666666669</c:v>
                </c:pt>
                <c:pt idx="35">
                  <c:v>0.14583333333333337</c:v>
                </c:pt>
                <c:pt idx="36">
                  <c:v>0.15000000000000005</c:v>
                </c:pt>
                <c:pt idx="37">
                  <c:v>0.15416666666666673</c:v>
                </c:pt>
                <c:pt idx="38">
                  <c:v>0.15833333333333341</c:v>
                </c:pt>
                <c:pt idx="39">
                  <c:v>0.16250000000000009</c:v>
                </c:pt>
                <c:pt idx="40">
                  <c:v>0.16666666666666677</c:v>
                </c:pt>
                <c:pt idx="41">
                  <c:v>0.17083333333333345</c:v>
                </c:pt>
                <c:pt idx="42">
                  <c:v>0.17500000000000013</c:v>
                </c:pt>
                <c:pt idx="43">
                  <c:v>0.17916666666666681</c:v>
                </c:pt>
                <c:pt idx="44">
                  <c:v>0.18333333333333349</c:v>
                </c:pt>
                <c:pt idx="45">
                  <c:v>0.18750000000000017</c:v>
                </c:pt>
                <c:pt idx="46">
                  <c:v>0.19166666666666685</c:v>
                </c:pt>
                <c:pt idx="47">
                  <c:v>0.19583333333333353</c:v>
                </c:pt>
                <c:pt idx="48">
                  <c:v>0.20000000000000021</c:v>
                </c:pt>
                <c:pt idx="49">
                  <c:v>0.20416666666666689</c:v>
                </c:pt>
                <c:pt idx="50">
                  <c:v>0.20833333333333356</c:v>
                </c:pt>
                <c:pt idx="51">
                  <c:v>0.21250000000000024</c:v>
                </c:pt>
                <c:pt idx="52">
                  <c:v>0.21666666666666692</c:v>
                </c:pt>
                <c:pt idx="53">
                  <c:v>0.2208333333333336</c:v>
                </c:pt>
                <c:pt idx="54">
                  <c:v>0.22500000000000028</c:v>
                </c:pt>
                <c:pt idx="55">
                  <c:v>0.22916666666666696</c:v>
                </c:pt>
                <c:pt idx="56">
                  <c:v>0.23333333333333364</c:v>
                </c:pt>
                <c:pt idx="57">
                  <c:v>0.23750000000000032</c:v>
                </c:pt>
                <c:pt idx="58">
                  <c:v>0.241666666666667</c:v>
                </c:pt>
                <c:pt idx="59">
                  <c:v>0.24583333333333368</c:v>
                </c:pt>
                <c:pt idx="60">
                  <c:v>0.25000000000000033</c:v>
                </c:pt>
                <c:pt idx="61">
                  <c:v>0.25416666666666698</c:v>
                </c:pt>
                <c:pt idx="62">
                  <c:v>0.25833333333333364</c:v>
                </c:pt>
                <c:pt idx="63">
                  <c:v>0.26250000000000029</c:v>
                </c:pt>
                <c:pt idx="64">
                  <c:v>0.26666666666666694</c:v>
                </c:pt>
                <c:pt idx="65">
                  <c:v>0.27083333333333359</c:v>
                </c:pt>
                <c:pt idx="66">
                  <c:v>0.27500000000000024</c:v>
                </c:pt>
                <c:pt idx="67">
                  <c:v>0.2791666666666669</c:v>
                </c:pt>
                <c:pt idx="68">
                  <c:v>0.28333333333333355</c:v>
                </c:pt>
                <c:pt idx="69">
                  <c:v>0.2875000000000002</c:v>
                </c:pt>
                <c:pt idx="70">
                  <c:v>0.29166666666666685</c:v>
                </c:pt>
                <c:pt idx="71">
                  <c:v>0.2958333333333335</c:v>
                </c:pt>
                <c:pt idx="72">
                  <c:v>0.30000000000000016</c:v>
                </c:pt>
                <c:pt idx="73">
                  <c:v>0.30416666666666681</c:v>
                </c:pt>
                <c:pt idx="74">
                  <c:v>0.30833333333333346</c:v>
                </c:pt>
                <c:pt idx="75">
                  <c:v>0.31250000000000011</c:v>
                </c:pt>
                <c:pt idx="76">
                  <c:v>0.31666666666666676</c:v>
                </c:pt>
                <c:pt idx="77">
                  <c:v>0.32083333333333341</c:v>
                </c:pt>
                <c:pt idx="78">
                  <c:v>0.32500000000000007</c:v>
                </c:pt>
                <c:pt idx="79">
                  <c:v>0.32916666666666672</c:v>
                </c:pt>
                <c:pt idx="80">
                  <c:v>0.33333333333333337</c:v>
                </c:pt>
                <c:pt idx="81">
                  <c:v>0.33750000000000002</c:v>
                </c:pt>
                <c:pt idx="82">
                  <c:v>0.34166666666666667</c:v>
                </c:pt>
                <c:pt idx="83">
                  <c:v>0.34583333333333333</c:v>
                </c:pt>
                <c:pt idx="84">
                  <c:v>0.35</c:v>
                </c:pt>
                <c:pt idx="85">
                  <c:v>0.35416666666666663</c:v>
                </c:pt>
                <c:pt idx="86">
                  <c:v>0.35833333333333328</c:v>
                </c:pt>
                <c:pt idx="87">
                  <c:v>0.36249999999999993</c:v>
                </c:pt>
                <c:pt idx="88">
                  <c:v>0.36666666666666659</c:v>
                </c:pt>
                <c:pt idx="89">
                  <c:v>0.37083333333333324</c:v>
                </c:pt>
                <c:pt idx="90">
                  <c:v>0.37499999999999989</c:v>
                </c:pt>
                <c:pt idx="91">
                  <c:v>0.37916666666666654</c:v>
                </c:pt>
                <c:pt idx="92">
                  <c:v>0.38333333333333319</c:v>
                </c:pt>
                <c:pt idx="93">
                  <c:v>0.38749999999999984</c:v>
                </c:pt>
                <c:pt idx="94">
                  <c:v>0.3916666666666665</c:v>
                </c:pt>
                <c:pt idx="95">
                  <c:v>0.39583333333333315</c:v>
                </c:pt>
                <c:pt idx="96">
                  <c:v>0.3999999999999998</c:v>
                </c:pt>
                <c:pt idx="97">
                  <c:v>0.40416666666666645</c:v>
                </c:pt>
                <c:pt idx="98">
                  <c:v>0.4083333333333331</c:v>
                </c:pt>
                <c:pt idx="99">
                  <c:v>0.41249999999999976</c:v>
                </c:pt>
                <c:pt idx="100">
                  <c:v>0.41666666666666641</c:v>
                </c:pt>
                <c:pt idx="101">
                  <c:v>0.42083333333333306</c:v>
                </c:pt>
                <c:pt idx="102">
                  <c:v>0.42499999999999971</c:v>
                </c:pt>
                <c:pt idx="103">
                  <c:v>0.42916666666666636</c:v>
                </c:pt>
                <c:pt idx="104">
                  <c:v>0.43333333333333302</c:v>
                </c:pt>
                <c:pt idx="105">
                  <c:v>0.43749999999999967</c:v>
                </c:pt>
                <c:pt idx="106">
                  <c:v>0.44166666666666632</c:v>
                </c:pt>
                <c:pt idx="107">
                  <c:v>0.44583333333333297</c:v>
                </c:pt>
                <c:pt idx="108">
                  <c:v>0.44999999999999962</c:v>
                </c:pt>
                <c:pt idx="109">
                  <c:v>0.45416666666666627</c:v>
                </c:pt>
                <c:pt idx="110">
                  <c:v>0.45833333333333293</c:v>
                </c:pt>
                <c:pt idx="111">
                  <c:v>0.46249999999999958</c:v>
                </c:pt>
                <c:pt idx="112">
                  <c:v>0.46666666666666623</c:v>
                </c:pt>
                <c:pt idx="113">
                  <c:v>0.47083333333333288</c:v>
                </c:pt>
                <c:pt idx="114">
                  <c:v>0.47499999999999953</c:v>
                </c:pt>
                <c:pt idx="115">
                  <c:v>0.47916666666666619</c:v>
                </c:pt>
                <c:pt idx="116">
                  <c:v>0.48333333333333284</c:v>
                </c:pt>
                <c:pt idx="117">
                  <c:v>0.48749999999999949</c:v>
                </c:pt>
                <c:pt idx="118">
                  <c:v>0.49166666666666614</c:v>
                </c:pt>
                <c:pt idx="119">
                  <c:v>0.49583333333333279</c:v>
                </c:pt>
              </c:numCache>
            </c:numRef>
          </c:xVal>
          <c:yVal>
            <c:numRef>
              <c:f>Butterworth!#REF!</c:f>
              <c:numCache>
                <c:formatCode>General</c:formatCode>
                <c:ptCount val="723"/>
                <c:pt idx="0">
                  <c:v>120.30798540910666</c:v>
                </c:pt>
                <c:pt idx="1">
                  <c:v>125.33708989828258</c:v>
                </c:pt>
                <c:pt idx="2">
                  <c:v>131.03645514121936</c:v>
                </c:pt>
                <c:pt idx="3">
                  <c:v>137.43755025156528</c:v>
                </c:pt>
                <c:pt idx="4">
                  <c:v>144.62680320408199</c:v>
                </c:pt>
                <c:pt idx="5">
                  <c:v>152.73487962425011</c:v>
                </c:pt>
                <c:pt idx="6">
                  <c:v>161.91027884268587</c:v>
                </c:pt>
                <c:pt idx="7">
                  <c:v>172.28206369186742</c:v>
                </c:pt>
                <c:pt idx="8">
                  <c:v>183.91923528311145</c:v>
                </c:pt>
                <c:pt idx="9">
                  <c:v>196.79543108906981</c:v>
                </c:pt>
                <c:pt idx="10">
                  <c:v>210.76697735353648</c:v>
                </c:pt>
                <c:pt idx="11">
                  <c:v>225.56996482816845</c:v>
                </c:pt>
                <c:pt idx="12">
                  <c:v>240.83840770226962</c:v>
                </c:pt>
                <c:pt idx="13">
                  <c:v>256.14142593221652</c:v>
                </c:pt>
                <c:pt idx="14">
                  <c:v>271.03360890634184</c:v>
                </c:pt>
                <c:pt idx="15">
                  <c:v>285.11005130189579</c:v>
                </c:pt>
                <c:pt idx="16">
                  <c:v>298.05654258820419</c:v>
                </c:pt>
                <c:pt idx="17">
                  <c:v>309.68623423892109</c:v>
                </c:pt>
                <c:pt idx="18">
                  <c:v>319.95661316582232</c:v>
                </c:pt>
                <c:pt idx="19">
                  <c:v>328.96424843273002</c:v>
                </c:pt>
                <c:pt idx="20">
                  <c:v>336.918804047327</c:v>
                </c:pt>
                <c:pt idx="21">
                  <c:v>344.10141996986374</c:v>
                </c:pt>
                <c:pt idx="22">
                  <c:v>350.81506608026672</c:v>
                </c:pt>
                <c:pt idx="23">
                  <c:v>357.33543271775159</c:v>
                </c:pt>
                <c:pt idx="24">
                  <c:v>363.87023355165707</c:v>
                </c:pt>
                <c:pt idx="25">
                  <c:v>370.53269868106014</c:v>
                </c:pt>
                <c:pt idx="26">
                  <c:v>377.3320369800806</c:v>
                </c:pt>
                <c:pt idx="27">
                  <c:v>384.18040538896986</c:v>
                </c:pt>
                <c:pt idx="28">
                  <c:v>390.91309895301998</c:v>
                </c:pt>
                <c:pt idx="29">
                  <c:v>397.31679006884991</c:v>
                </c:pt>
                <c:pt idx="30">
                  <c:v>403.15997991146855</c:v>
                </c:pt>
                <c:pt idx="31">
                  <c:v>408.22037887255306</c:v>
                </c:pt>
                <c:pt idx="32">
                  <c:v>412.30544673602662</c:v>
                </c:pt>
                <c:pt idx="33">
                  <c:v>415.26435796656557</c:v>
                </c:pt>
                <c:pt idx="34">
                  <c:v>416.99170682390002</c:v>
                </c:pt>
                <c:pt idx="35">
                  <c:v>417.42487775271883</c:v>
                </c:pt>
                <c:pt idx="36">
                  <c:v>416.53787623808392</c:v>
                </c:pt>
                <c:pt idx="37">
                  <c:v>414.33444808604298</c:v>
                </c:pt>
                <c:pt idx="38">
                  <c:v>410.84262437970818</c:v>
                </c:pt>
                <c:pt idx="39">
                  <c:v>406.11169167799147</c:v>
                </c:pt>
                <c:pt idx="40">
                  <c:v>400.21136039165839</c:v>
                </c:pt>
                <c:pt idx="41">
                  <c:v>393.23193349849828</c:v>
                </c:pt>
                <c:pt idx="42">
                  <c:v>385.28381002804804</c:v>
                </c:pt>
                <c:pt idx="43">
                  <c:v>376.49478812110488</c:v>
                </c:pt>
                <c:pt idx="44">
                  <c:v>367.00429052594421</c:v>
                </c:pt>
                <c:pt idx="45">
                  <c:v>356.95461357842333</c:v>
                </c:pt>
                <c:pt idx="46">
                  <c:v>346.48031494707203</c:v>
                </c:pt>
                <c:pt idx="47">
                  <c:v>335.69762123684711</c:v>
                </c:pt>
                <c:pt idx="48">
                  <c:v>324.69604126676785</c:v>
                </c:pt>
                <c:pt idx="49">
                  <c:v>313.53412444841467</c:v>
                </c:pt>
                <c:pt idx="50">
                  <c:v>302.24055709872516</c:v>
                </c:pt>
                <c:pt idx="51">
                  <c:v>290.82071750859461</c:v>
                </c:pt>
                <c:pt idx="52">
                  <c:v>279.26766540072157</c:v>
                </c:pt>
                <c:pt idx="53">
                  <c:v>267.57558959073066</c:v>
                </c:pt>
                <c:pt idx="54">
                  <c:v>255.75319614307332</c:v>
                </c:pt>
                <c:pt idx="55">
                  <c:v>243.83450596937857</c:v>
                </c:pt>
                <c:pt idx="56">
                  <c:v>231.88504050069437</c:v>
                </c:pt>
                <c:pt idx="57">
                  <c:v>220.00228437744079</c:v>
                </c:pt>
                <c:pt idx="58">
                  <c:v>208.31041803358605</c:v>
                </c:pt>
                <c:pt idx="59">
                  <c:v>196.95036947365514</c:v>
                </c:pt>
                <c:pt idx="60">
                  <c:v>186.0670239255393</c:v>
                </c:pt>
                <c:pt idx="61">
                  <c:v>175.79580241180847</c:v>
                </c:pt>
                <c:pt idx="62">
                  <c:v>166.25072488339819</c:v>
                </c:pt>
                <c:pt idx="63">
                  <c:v>157.51556479202705</c:v>
                </c:pt>
                <c:pt idx="64">
                  <c:v>149.63892149009132</c:v>
                </c:pt>
                <c:pt idx="65">
                  <c:v>142.63317734427517</c:v>
                </c:pt>
                <c:pt idx="66">
                  <c:v>136.47656622014</c:v>
                </c:pt>
                <c:pt idx="67">
                  <c:v>131.11711864223432</c:v>
                </c:pt>
                <c:pt idx="68">
                  <c:v>126.47715379124053</c:v>
                </c:pt>
                <c:pt idx="69">
                  <c:v>122.45725829339162</c:v>
                </c:pt>
                <c:pt idx="70">
                  <c:v>118.93924003026252</c:v>
                </c:pt>
                <c:pt idx="71">
                  <c:v>115.78822176691706</c:v>
                </c:pt>
                <c:pt idx="72">
                  <c:v>112.85466463501471</c:v>
                </c:pt>
                <c:pt idx="73">
                  <c:v>109.97751600416481</c:v>
                </c:pt>
                <c:pt idx="74">
                  <c:v>106.9897378633075</c:v>
                </c:pt>
                <c:pt idx="75">
                  <c:v>103.72714284591584</c:v>
                </c:pt>
                <c:pt idx="76">
                  <c:v>100.04078475045858</c:v>
                </c:pt>
                <c:pt idx="77">
                  <c:v>95.812240461744111</c:v>
                </c:pt>
                <c:pt idx="78">
                  <c:v>90.970163664957241</c:v>
                </c:pt>
                <c:pt idx="79">
                  <c:v>85.505698566930775</c:v>
                </c:pt>
                <c:pt idx="80">
                  <c:v>79.483911993376708</c:v>
                </c:pt>
                <c:pt idx="81">
                  <c:v>73.048479040763567</c:v>
                </c:pt>
                <c:pt idx="82">
                  <c:v>66.417498141746364</c:v>
                </c:pt>
                <c:pt idx="83">
                  <c:v>59.869466525012307</c:v>
                </c:pt>
                <c:pt idx="84">
                  <c:v>53.719959635308541</c:v>
                </c:pt>
                <c:pt idx="85">
                  <c:v>48.29118321490224</c:v>
                </c:pt>
                <c:pt idx="86">
                  <c:v>43.87801010281138</c:v>
                </c:pt>
                <c:pt idx="87">
                  <c:v>40.715083746660895</c:v>
                </c:pt>
                <c:pt idx="88">
                  <c:v>38.949835148349649</c:v>
                </c:pt>
                <c:pt idx="89">
                  <c:v>38.625699084115645</c:v>
                </c:pt>
                <c:pt idx="90">
                  <c:v>39.678455024991273</c:v>
                </c:pt>
                <c:pt idx="91">
                  <c:v>41.94664038733552</c:v>
                </c:pt>
                <c:pt idx="92">
                  <c:v>45.194706059931164</c:v>
                </c:pt>
                <c:pt idx="93">
                  <c:v>49.145409176056241</c:v>
                </c:pt>
                <c:pt idx="94">
                  <c:v>53.516280920967347</c:v>
                </c:pt>
                <c:pt idx="95">
                  <c:v>58.054213230190676</c:v>
                </c:pt>
                <c:pt idx="96">
                  <c:v>62.562477923363431</c:v>
                </c:pt>
                <c:pt idx="97">
                  <c:v>66.915828435682698</c:v>
                </c:pt>
                <c:pt idx="98">
                  <c:v>71.061528767381972</c:v>
                </c:pt>
                <c:pt idx="99">
                  <c:v>75.00681310028213</c:v>
                </c:pt>
                <c:pt idx="100">
                  <c:v>78.795893925582462</c:v>
                </c:pt>
                <c:pt idx="101">
                  <c:v>82.481680898291927</c:v>
                </c:pt>
                <c:pt idx="102">
                  <c:v>86.09841355355168</c:v>
                </c:pt>
                <c:pt idx="103">
                  <c:v>89.641203595191286</c:v>
                </c:pt>
                <c:pt idx="104">
                  <c:v>93.057032144955116</c:v>
                </c:pt>
                <c:pt idx="105">
                  <c:v>96.249321265316311</c:v>
                </c:pt>
                <c:pt idx="106">
                  <c:v>99.095281267311961</c:v>
                </c:pt>
                <c:pt idx="107">
                  <c:v>101.47243225020956</c:v>
                </c:pt>
                <c:pt idx="108">
                  <c:v>103.2886129015793</c:v>
                </c:pt>
                <c:pt idx="109">
                  <c:v>104.50888995023182</c:v>
                </c:pt>
                <c:pt idx="110">
                  <c:v>105.17329368912894</c:v>
                </c:pt>
                <c:pt idx="111">
                  <c:v>105.40115371963191</c:v>
                </c:pt>
                <c:pt idx="112">
                  <c:v>105.38062443851106</c:v>
                </c:pt>
                <c:pt idx="113">
                  <c:v>105.34517812831993</c:v>
                </c:pt>
                <c:pt idx="114">
                  <c:v>105.54171159107999</c:v>
                </c:pt>
                <c:pt idx="115">
                  <c:v>106.19681799238001</c:v>
                </c:pt>
                <c:pt idx="116">
                  <c:v>107.48827243979854</c:v>
                </c:pt>
                <c:pt idx="117">
                  <c:v>109.52772224408544</c:v>
                </c:pt>
                <c:pt idx="118">
                  <c:v>112.35815744518273</c:v>
                </c:pt>
                <c:pt idx="119">
                  <c:v>115.96646861504529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062920"/>
        <c:axId val="275063312"/>
      </c:scatterChart>
      <c:valAx>
        <c:axId val="275062920"/>
        <c:scaling>
          <c:orientation val="minMax"/>
          <c:max val="0.7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063312"/>
        <c:crosses val="autoZero"/>
        <c:crossBetween val="midCat"/>
      </c:valAx>
      <c:valAx>
        <c:axId val="275063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0629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Butterworth!#REF!</c:f>
              <c:strCache>
                <c:ptCount val="1"/>
                <c:pt idx="0">
                  <c:v>Fourier Approx 10x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Butterworth!#REF!</c:f>
              <c:numCache>
                <c:formatCode>General</c:formatCode>
                <c:ptCount val="723"/>
                <c:pt idx="0">
                  <c:v>120.78437599999999</c:v>
                </c:pt>
                <c:pt idx="1">
                  <c:v>123.239295</c:v>
                </c:pt>
                <c:pt idx="2">
                  <c:v>134.71977200000001</c:v>
                </c:pt>
                <c:pt idx="3">
                  <c:v>141.38062099999999</c:v>
                </c:pt>
                <c:pt idx="4">
                  <c:v>142.60841600000001</c:v>
                </c:pt>
                <c:pt idx="5">
                  <c:v>152.862503</c:v>
                </c:pt>
                <c:pt idx="6">
                  <c:v>161.53903700000001</c:v>
                </c:pt>
                <c:pt idx="7">
                  <c:v>169.86596800000001</c:v>
                </c:pt>
                <c:pt idx="8">
                  <c:v>181.52292600000001</c:v>
                </c:pt>
                <c:pt idx="9">
                  <c:v>198.262204</c:v>
                </c:pt>
                <c:pt idx="10">
                  <c:v>211.05879400000001</c:v>
                </c:pt>
                <c:pt idx="11">
                  <c:v>225.34535099999999</c:v>
                </c:pt>
                <c:pt idx="12">
                  <c:v>244.3638</c:v>
                </c:pt>
                <c:pt idx="13">
                  <c:v>256.195896</c:v>
                </c:pt>
                <c:pt idx="14">
                  <c:v>269.167958</c:v>
                </c:pt>
                <c:pt idx="15">
                  <c:v>284.33002099999999</c:v>
                </c:pt>
                <c:pt idx="16">
                  <c:v>300.018259</c:v>
                </c:pt>
                <c:pt idx="17">
                  <c:v>308.87133499999999</c:v>
                </c:pt>
                <c:pt idx="18">
                  <c:v>320.00205599999998</c:v>
                </c:pt>
                <c:pt idx="19">
                  <c:v>329.02886599999999</c:v>
                </c:pt>
                <c:pt idx="20">
                  <c:v>335.07671800000003</c:v>
                </c:pt>
                <c:pt idx="21">
                  <c:v>345.24413600000003</c:v>
                </c:pt>
                <c:pt idx="22">
                  <c:v>350.41452800000002</c:v>
                </c:pt>
                <c:pt idx="23">
                  <c:v>358.91601700000001</c:v>
                </c:pt>
                <c:pt idx="24">
                  <c:v>359.70537200000001</c:v>
                </c:pt>
                <c:pt idx="25">
                  <c:v>375.30584399999998</c:v>
                </c:pt>
                <c:pt idx="26">
                  <c:v>374.42887300000001</c:v>
                </c:pt>
                <c:pt idx="27">
                  <c:v>386.52475900000002</c:v>
                </c:pt>
                <c:pt idx="28">
                  <c:v>391.08218499999998</c:v>
                </c:pt>
                <c:pt idx="29">
                  <c:v>400.63483600000001</c:v>
                </c:pt>
                <c:pt idx="30">
                  <c:v>401.24868700000002</c:v>
                </c:pt>
                <c:pt idx="31">
                  <c:v>403.87862200000001</c:v>
                </c:pt>
                <c:pt idx="32">
                  <c:v>413.78182199999998</c:v>
                </c:pt>
                <c:pt idx="33">
                  <c:v>410.97726899999998</c:v>
                </c:pt>
                <c:pt idx="34">
                  <c:v>417.20044100000001</c:v>
                </c:pt>
                <c:pt idx="35">
                  <c:v>417.02484600000003</c:v>
                </c:pt>
                <c:pt idx="36">
                  <c:v>426.49030900000002</c:v>
                </c:pt>
                <c:pt idx="37">
                  <c:v>414.83417500000002</c:v>
                </c:pt>
                <c:pt idx="38">
                  <c:v>407.82225699999998</c:v>
                </c:pt>
                <c:pt idx="39">
                  <c:v>407.909719</c:v>
                </c:pt>
                <c:pt idx="40">
                  <c:v>396.691261</c:v>
                </c:pt>
                <c:pt idx="41">
                  <c:v>389.50469399999997</c:v>
                </c:pt>
                <c:pt idx="42">
                  <c:v>381.79121900000001</c:v>
                </c:pt>
                <c:pt idx="43">
                  <c:v>380.56424800000002</c:v>
                </c:pt>
                <c:pt idx="44">
                  <c:v>365.139769</c:v>
                </c:pt>
                <c:pt idx="45">
                  <c:v>362.597418</c:v>
                </c:pt>
                <c:pt idx="46">
                  <c:v>348.74890399999998</c:v>
                </c:pt>
                <c:pt idx="47">
                  <c:v>335.69023399999998</c:v>
                </c:pt>
                <c:pt idx="48">
                  <c:v>322.98217499999998</c:v>
                </c:pt>
                <c:pt idx="49">
                  <c:v>311.23656399999999</c:v>
                </c:pt>
                <c:pt idx="50">
                  <c:v>303.34911099999999</c:v>
                </c:pt>
                <c:pt idx="51">
                  <c:v>286.43408399999998</c:v>
                </c:pt>
                <c:pt idx="52">
                  <c:v>283.19023700000002</c:v>
                </c:pt>
                <c:pt idx="53">
                  <c:v>264.60970800000001</c:v>
                </c:pt>
                <c:pt idx="54">
                  <c:v>259.43916300000001</c:v>
                </c:pt>
                <c:pt idx="55">
                  <c:v>237.35230899999999</c:v>
                </c:pt>
                <c:pt idx="56">
                  <c:v>238.841758</c:v>
                </c:pt>
                <c:pt idx="57">
                  <c:v>217.80753200000001</c:v>
                </c:pt>
                <c:pt idx="58">
                  <c:v>209.919895</c:v>
                </c:pt>
                <c:pt idx="59">
                  <c:v>200.71593300000001</c:v>
                </c:pt>
                <c:pt idx="60">
                  <c:v>184.06393299999999</c:v>
                </c:pt>
                <c:pt idx="61">
                  <c:v>173.72229300000001</c:v>
                </c:pt>
                <c:pt idx="62">
                  <c:v>160.749956</c:v>
                </c:pt>
                <c:pt idx="63">
                  <c:v>159.87387100000001</c:v>
                </c:pt>
                <c:pt idx="64">
                  <c:v>147.253243</c:v>
                </c:pt>
                <c:pt idx="65">
                  <c:v>146.90251000000001</c:v>
                </c:pt>
                <c:pt idx="66">
                  <c:v>139.71490499999999</c:v>
                </c:pt>
                <c:pt idx="67">
                  <c:v>129.63675000000001</c:v>
                </c:pt>
                <c:pt idx="68">
                  <c:v>123.589296</c:v>
                </c:pt>
                <c:pt idx="69">
                  <c:v>126.83122</c:v>
                </c:pt>
                <c:pt idx="70">
                  <c:v>116.840191</c:v>
                </c:pt>
                <c:pt idx="71">
                  <c:v>115.175361</c:v>
                </c:pt>
                <c:pt idx="72">
                  <c:v>111.75628399999999</c:v>
                </c:pt>
                <c:pt idx="73">
                  <c:v>110.792615</c:v>
                </c:pt>
                <c:pt idx="74">
                  <c:v>103.167883</c:v>
                </c:pt>
                <c:pt idx="75">
                  <c:v>106.23524999999999</c:v>
                </c:pt>
                <c:pt idx="76">
                  <c:v>102.11547</c:v>
                </c:pt>
                <c:pt idx="77">
                  <c:v>95.717892000000006</c:v>
                </c:pt>
                <c:pt idx="78">
                  <c:v>90.108846999999997</c:v>
                </c:pt>
                <c:pt idx="79">
                  <c:v>88.004660999999999</c:v>
                </c:pt>
                <c:pt idx="80">
                  <c:v>77.224704000000003</c:v>
                </c:pt>
                <c:pt idx="81">
                  <c:v>71.177676000000005</c:v>
                </c:pt>
                <c:pt idx="82">
                  <c:v>69.42398</c:v>
                </c:pt>
                <c:pt idx="83">
                  <c:v>58.818793999999997</c:v>
                </c:pt>
                <c:pt idx="84">
                  <c:v>51.983325999999998</c:v>
                </c:pt>
                <c:pt idx="85">
                  <c:v>47.425443000000001</c:v>
                </c:pt>
                <c:pt idx="86">
                  <c:v>49.440761999999999</c:v>
                </c:pt>
                <c:pt idx="87">
                  <c:v>35.768850999999998</c:v>
                </c:pt>
                <c:pt idx="88">
                  <c:v>42.605051000000003</c:v>
                </c:pt>
                <c:pt idx="89">
                  <c:v>35.593071999999999</c:v>
                </c:pt>
                <c:pt idx="90">
                  <c:v>39.712364000000001</c:v>
                </c:pt>
                <c:pt idx="91">
                  <c:v>40.239027999999998</c:v>
                </c:pt>
                <c:pt idx="92">
                  <c:v>50.054340000000003</c:v>
                </c:pt>
                <c:pt idx="93">
                  <c:v>49.177674000000003</c:v>
                </c:pt>
                <c:pt idx="94">
                  <c:v>50.142473000000003</c:v>
                </c:pt>
                <c:pt idx="95">
                  <c:v>60.396864999999998</c:v>
                </c:pt>
                <c:pt idx="96">
                  <c:v>62.324570000000001</c:v>
                </c:pt>
                <c:pt idx="97">
                  <c:v>70.300645000000003</c:v>
                </c:pt>
                <c:pt idx="98">
                  <c:v>61.097721</c:v>
                </c:pt>
                <c:pt idx="99">
                  <c:v>79.765803000000005</c:v>
                </c:pt>
                <c:pt idx="100">
                  <c:v>75.471709000000004</c:v>
                </c:pt>
                <c:pt idx="101">
                  <c:v>86.339922000000001</c:v>
                </c:pt>
                <c:pt idx="102">
                  <c:v>88.881448000000006</c:v>
                </c:pt>
                <c:pt idx="103">
                  <c:v>90.020529999999994</c:v>
                </c:pt>
                <c:pt idx="104">
                  <c:v>92.475144</c:v>
                </c:pt>
                <c:pt idx="105">
                  <c:v>94.403183999999996</c:v>
                </c:pt>
                <c:pt idx="106">
                  <c:v>103.868464</c:v>
                </c:pt>
                <c:pt idx="107">
                  <c:v>91.511015999999998</c:v>
                </c:pt>
                <c:pt idx="108">
                  <c:v>105.70944</c:v>
                </c:pt>
                <c:pt idx="109">
                  <c:v>105.62127599999999</c:v>
                </c:pt>
                <c:pt idx="110">
                  <c:v>104.21919800000001</c:v>
                </c:pt>
                <c:pt idx="111">
                  <c:v>106.674116</c:v>
                </c:pt>
                <c:pt idx="112">
                  <c:v>106.585617</c:v>
                </c:pt>
                <c:pt idx="113">
                  <c:v>110.266774</c:v>
                </c:pt>
                <c:pt idx="114">
                  <c:v>100.801861</c:v>
                </c:pt>
                <c:pt idx="115">
                  <c:v>108.864879</c:v>
                </c:pt>
                <c:pt idx="116">
                  <c:v>105.62152</c:v>
                </c:pt>
                <c:pt idx="117">
                  <c:v>107.813137</c:v>
                </c:pt>
                <c:pt idx="118">
                  <c:v>110.35484700000001</c:v>
                </c:pt>
                <c:pt idx="119">
                  <c:v>116.752211</c:v>
                </c:pt>
              </c:numCache>
            </c:numRef>
          </c:xVal>
          <c:yVal>
            <c:numRef>
              <c:f>Butterworth!#REF!</c:f>
              <c:numCache>
                <c:formatCode>General</c:formatCode>
                <c:ptCount val="723"/>
                <c:pt idx="0">
                  <c:v>120.30798540910666</c:v>
                </c:pt>
                <c:pt idx="1">
                  <c:v>125.33708989828258</c:v>
                </c:pt>
                <c:pt idx="2">
                  <c:v>131.03645514121936</c:v>
                </c:pt>
                <c:pt idx="3">
                  <c:v>137.43755025156528</c:v>
                </c:pt>
                <c:pt idx="4">
                  <c:v>144.62680320408199</c:v>
                </c:pt>
                <c:pt idx="5">
                  <c:v>152.73487962425011</c:v>
                </c:pt>
                <c:pt idx="6">
                  <c:v>161.91027884268587</c:v>
                </c:pt>
                <c:pt idx="7">
                  <c:v>172.28206369186742</c:v>
                </c:pt>
                <c:pt idx="8">
                  <c:v>183.91923528311145</c:v>
                </c:pt>
                <c:pt idx="9">
                  <c:v>196.79543108906981</c:v>
                </c:pt>
                <c:pt idx="10">
                  <c:v>210.76697735353648</c:v>
                </c:pt>
                <c:pt idx="11">
                  <c:v>225.56996482816845</c:v>
                </c:pt>
                <c:pt idx="12">
                  <c:v>240.83840770226962</c:v>
                </c:pt>
                <c:pt idx="13">
                  <c:v>256.14142593221652</c:v>
                </c:pt>
                <c:pt idx="14">
                  <c:v>271.03360890634184</c:v>
                </c:pt>
                <c:pt idx="15">
                  <c:v>285.11005130189579</c:v>
                </c:pt>
                <c:pt idx="16">
                  <c:v>298.05654258820419</c:v>
                </c:pt>
                <c:pt idx="17">
                  <c:v>309.68623423892109</c:v>
                </c:pt>
                <c:pt idx="18">
                  <c:v>319.95661316582232</c:v>
                </c:pt>
                <c:pt idx="19">
                  <c:v>328.96424843273002</c:v>
                </c:pt>
                <c:pt idx="20">
                  <c:v>336.918804047327</c:v>
                </c:pt>
                <c:pt idx="21">
                  <c:v>344.10141996986374</c:v>
                </c:pt>
                <c:pt idx="22">
                  <c:v>350.81506608026672</c:v>
                </c:pt>
                <c:pt idx="23">
                  <c:v>357.33543271775159</c:v>
                </c:pt>
                <c:pt idx="24">
                  <c:v>363.87023355165707</c:v>
                </c:pt>
                <c:pt idx="25">
                  <c:v>370.53269868106014</c:v>
                </c:pt>
                <c:pt idx="26">
                  <c:v>377.3320369800806</c:v>
                </c:pt>
                <c:pt idx="27">
                  <c:v>384.18040538896986</c:v>
                </c:pt>
                <c:pt idx="28">
                  <c:v>390.91309895301998</c:v>
                </c:pt>
                <c:pt idx="29">
                  <c:v>397.31679006884991</c:v>
                </c:pt>
                <c:pt idx="30">
                  <c:v>403.15997991146855</c:v>
                </c:pt>
                <c:pt idx="31">
                  <c:v>408.22037887255306</c:v>
                </c:pt>
                <c:pt idx="32">
                  <c:v>412.30544673602662</c:v>
                </c:pt>
                <c:pt idx="33">
                  <c:v>415.26435796656557</c:v>
                </c:pt>
                <c:pt idx="34">
                  <c:v>416.99170682390002</c:v>
                </c:pt>
                <c:pt idx="35">
                  <c:v>417.42487775271883</c:v>
                </c:pt>
                <c:pt idx="36">
                  <c:v>416.53787623808392</c:v>
                </c:pt>
                <c:pt idx="37">
                  <c:v>414.33444808604298</c:v>
                </c:pt>
                <c:pt idx="38">
                  <c:v>410.84262437970818</c:v>
                </c:pt>
                <c:pt idx="39">
                  <c:v>406.11169167799147</c:v>
                </c:pt>
                <c:pt idx="40">
                  <c:v>400.21136039165839</c:v>
                </c:pt>
                <c:pt idx="41">
                  <c:v>393.23193349849828</c:v>
                </c:pt>
                <c:pt idx="42">
                  <c:v>385.28381002804804</c:v>
                </c:pt>
                <c:pt idx="43">
                  <c:v>376.49478812110488</c:v>
                </c:pt>
                <c:pt idx="44">
                  <c:v>367.00429052594421</c:v>
                </c:pt>
                <c:pt idx="45">
                  <c:v>356.95461357842333</c:v>
                </c:pt>
                <c:pt idx="46">
                  <c:v>346.48031494707203</c:v>
                </c:pt>
                <c:pt idx="47">
                  <c:v>335.69762123684711</c:v>
                </c:pt>
                <c:pt idx="48">
                  <c:v>324.69604126676785</c:v>
                </c:pt>
                <c:pt idx="49">
                  <c:v>313.53412444841467</c:v>
                </c:pt>
                <c:pt idx="50">
                  <c:v>302.24055709872516</c:v>
                </c:pt>
                <c:pt idx="51">
                  <c:v>290.82071750859461</c:v>
                </c:pt>
                <c:pt idx="52">
                  <c:v>279.26766540072157</c:v>
                </c:pt>
                <c:pt idx="53">
                  <c:v>267.57558959073066</c:v>
                </c:pt>
                <c:pt idx="54">
                  <c:v>255.75319614307332</c:v>
                </c:pt>
                <c:pt idx="55">
                  <c:v>243.83450596937857</c:v>
                </c:pt>
                <c:pt idx="56">
                  <c:v>231.88504050069437</c:v>
                </c:pt>
                <c:pt idx="57">
                  <c:v>220.00228437744079</c:v>
                </c:pt>
                <c:pt idx="58">
                  <c:v>208.31041803358605</c:v>
                </c:pt>
                <c:pt idx="59">
                  <c:v>196.95036947365514</c:v>
                </c:pt>
                <c:pt idx="60">
                  <c:v>186.0670239255393</c:v>
                </c:pt>
                <c:pt idx="61">
                  <c:v>175.79580241180847</c:v>
                </c:pt>
                <c:pt idx="62">
                  <c:v>166.25072488339819</c:v>
                </c:pt>
                <c:pt idx="63">
                  <c:v>157.51556479202705</c:v>
                </c:pt>
                <c:pt idx="64">
                  <c:v>149.63892149009132</c:v>
                </c:pt>
                <c:pt idx="65">
                  <c:v>142.63317734427517</c:v>
                </c:pt>
                <c:pt idx="66">
                  <c:v>136.47656622014</c:v>
                </c:pt>
                <c:pt idx="67">
                  <c:v>131.11711864223432</c:v>
                </c:pt>
                <c:pt idx="68">
                  <c:v>126.47715379124053</c:v>
                </c:pt>
                <c:pt idx="69">
                  <c:v>122.45725829339162</c:v>
                </c:pt>
                <c:pt idx="70">
                  <c:v>118.93924003026252</c:v>
                </c:pt>
                <c:pt idx="71">
                  <c:v>115.78822176691706</c:v>
                </c:pt>
                <c:pt idx="72">
                  <c:v>112.85466463501471</c:v>
                </c:pt>
                <c:pt idx="73">
                  <c:v>109.97751600416481</c:v>
                </c:pt>
                <c:pt idx="74">
                  <c:v>106.9897378633075</c:v>
                </c:pt>
                <c:pt idx="75">
                  <c:v>103.72714284591584</c:v>
                </c:pt>
                <c:pt idx="76">
                  <c:v>100.04078475045858</c:v>
                </c:pt>
                <c:pt idx="77">
                  <c:v>95.812240461744111</c:v>
                </c:pt>
                <c:pt idx="78">
                  <c:v>90.970163664957241</c:v>
                </c:pt>
                <c:pt idx="79">
                  <c:v>85.505698566930775</c:v>
                </c:pt>
                <c:pt idx="80">
                  <c:v>79.483911993376708</c:v>
                </c:pt>
                <c:pt idx="81">
                  <c:v>73.048479040763567</c:v>
                </c:pt>
                <c:pt idx="82">
                  <c:v>66.417498141746364</c:v>
                </c:pt>
                <c:pt idx="83">
                  <c:v>59.869466525012307</c:v>
                </c:pt>
                <c:pt idx="84">
                  <c:v>53.719959635308541</c:v>
                </c:pt>
                <c:pt idx="85">
                  <c:v>48.29118321490224</c:v>
                </c:pt>
                <c:pt idx="86">
                  <c:v>43.87801010281138</c:v>
                </c:pt>
                <c:pt idx="87">
                  <c:v>40.715083746660895</c:v>
                </c:pt>
                <c:pt idx="88">
                  <c:v>38.949835148349649</c:v>
                </c:pt>
                <c:pt idx="89">
                  <c:v>38.625699084115645</c:v>
                </c:pt>
                <c:pt idx="90">
                  <c:v>39.678455024991273</c:v>
                </c:pt>
                <c:pt idx="91">
                  <c:v>41.94664038733552</c:v>
                </c:pt>
                <c:pt idx="92">
                  <c:v>45.194706059931164</c:v>
                </c:pt>
                <c:pt idx="93">
                  <c:v>49.145409176056241</c:v>
                </c:pt>
                <c:pt idx="94">
                  <c:v>53.516280920967347</c:v>
                </c:pt>
                <c:pt idx="95">
                  <c:v>58.054213230190676</c:v>
                </c:pt>
                <c:pt idx="96">
                  <c:v>62.562477923363431</c:v>
                </c:pt>
                <c:pt idx="97">
                  <c:v>66.915828435682698</c:v>
                </c:pt>
                <c:pt idx="98">
                  <c:v>71.061528767381972</c:v>
                </c:pt>
                <c:pt idx="99">
                  <c:v>75.00681310028213</c:v>
                </c:pt>
                <c:pt idx="100">
                  <c:v>78.795893925582462</c:v>
                </c:pt>
                <c:pt idx="101">
                  <c:v>82.481680898291927</c:v>
                </c:pt>
                <c:pt idx="102">
                  <c:v>86.09841355355168</c:v>
                </c:pt>
                <c:pt idx="103">
                  <c:v>89.641203595191286</c:v>
                </c:pt>
                <c:pt idx="104">
                  <c:v>93.057032144955116</c:v>
                </c:pt>
                <c:pt idx="105">
                  <c:v>96.249321265316311</c:v>
                </c:pt>
                <c:pt idx="106">
                  <c:v>99.095281267311961</c:v>
                </c:pt>
                <c:pt idx="107">
                  <c:v>101.47243225020956</c:v>
                </c:pt>
                <c:pt idx="108">
                  <c:v>103.2886129015793</c:v>
                </c:pt>
                <c:pt idx="109">
                  <c:v>104.50888995023182</c:v>
                </c:pt>
                <c:pt idx="110">
                  <c:v>105.17329368912894</c:v>
                </c:pt>
                <c:pt idx="111">
                  <c:v>105.40115371963191</c:v>
                </c:pt>
                <c:pt idx="112">
                  <c:v>105.38062443851106</c:v>
                </c:pt>
                <c:pt idx="113">
                  <c:v>105.34517812831993</c:v>
                </c:pt>
                <c:pt idx="114">
                  <c:v>105.54171159107999</c:v>
                </c:pt>
                <c:pt idx="115">
                  <c:v>106.19681799238001</c:v>
                </c:pt>
                <c:pt idx="116">
                  <c:v>107.48827243979854</c:v>
                </c:pt>
                <c:pt idx="117">
                  <c:v>109.52772224408544</c:v>
                </c:pt>
                <c:pt idx="118">
                  <c:v>112.35815744518273</c:v>
                </c:pt>
                <c:pt idx="119">
                  <c:v>115.96646861504529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064096"/>
        <c:axId val="275064488"/>
      </c:scatterChart>
      <c:valAx>
        <c:axId val="27506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064488"/>
        <c:crosses val="autoZero"/>
        <c:crossBetween val="midCat"/>
      </c:valAx>
      <c:valAx>
        <c:axId val="275064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0640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Butterworth!#REF!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xVal>
          <c:yVal>
            <c:numRef>
              <c:f>Butterworth!#REF!</c:f>
              <c:numCache>
                <c:formatCode>General</c:formatCode>
                <c:ptCount val="10"/>
                <c:pt idx="0">
                  <c:v>171.12541342648083</c:v>
                </c:pt>
                <c:pt idx="1">
                  <c:v>41.184287235466137</c:v>
                </c:pt>
                <c:pt idx="2">
                  <c:v>11.651592836475704</c:v>
                </c:pt>
                <c:pt idx="3">
                  <c:v>11.641976735957412</c:v>
                </c:pt>
                <c:pt idx="4">
                  <c:v>1.9523584375252934</c:v>
                </c:pt>
                <c:pt idx="5">
                  <c:v>4.3147522586328133</c:v>
                </c:pt>
                <c:pt idx="6">
                  <c:v>-0.51459830184492383</c:v>
                </c:pt>
                <c:pt idx="7">
                  <c:v>1.3059243808639587</c:v>
                </c:pt>
                <c:pt idx="8">
                  <c:v>0.95203092136080925</c:v>
                </c:pt>
                <c:pt idx="9">
                  <c:v>0.12406823975382164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190664"/>
        <c:axId val="275191056"/>
      </c:scatterChart>
      <c:valAx>
        <c:axId val="275190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191056"/>
        <c:crosses val="autoZero"/>
        <c:crossBetween val="midCat"/>
      </c:valAx>
      <c:valAx>
        <c:axId val="275191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1906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Ref>
              <c:f>Butterworth!#REF!</c:f>
              <c:numCache>
                <c:formatCode>General</c:formatCode>
                <c:ptCount val="10"/>
                <c:pt idx="0">
                  <c:v>0.69913595985906918</c:v>
                </c:pt>
                <c:pt idx="1">
                  <c:v>0.86739510741022774</c:v>
                </c:pt>
                <c:pt idx="2">
                  <c:v>0.91499789987983493</c:v>
                </c:pt>
                <c:pt idx="3">
                  <c:v>0.96256140559751346</c:v>
                </c:pt>
                <c:pt idx="4">
                  <c:v>0.97053780117124644</c:v>
                </c:pt>
                <c:pt idx="5">
                  <c:v>0.98816579926627712</c:v>
                </c:pt>
                <c:pt idx="6">
                  <c:v>0.99026819990039894</c:v>
                </c:pt>
                <c:pt idx="7">
                  <c:v>0.99560357748831596</c:v>
                </c:pt>
                <c:pt idx="8">
                  <c:v>0.99949311697104781</c:v>
                </c:pt>
                <c:pt idx="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191840"/>
        <c:axId val="275192232"/>
      </c:scatterChart>
      <c:valAx>
        <c:axId val="2751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192232"/>
        <c:crosses val="autoZero"/>
        <c:crossBetween val="midCat"/>
      </c:valAx>
      <c:valAx>
        <c:axId val="275192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1918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4907651715041"/>
          <c:y val="6.547631734467492E-2"/>
          <c:w val="0.82717678100263847"/>
          <c:h val="0.74801732239219521"/>
        </c:manualLayout>
      </c:layout>
      <c:scatterChart>
        <c:scatterStyle val="lineMarker"/>
        <c:varyColors val="0"/>
        <c:ser>
          <c:idx val="0"/>
          <c:order val="0"/>
          <c:tx>
            <c:v>Raw</c:v>
          </c:tx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Butterworth!$F$22:$F$141</c:f>
              <c:numCache>
                <c:formatCode>General</c:formatCode>
                <c:ptCount val="120"/>
                <c:pt idx="0">
                  <c:v>0</c:v>
                </c:pt>
                <c:pt idx="1">
                  <c:v>4.1666666666666666E-3</c:v>
                </c:pt>
                <c:pt idx="2">
                  <c:v>8.3333333333333332E-3</c:v>
                </c:pt>
                <c:pt idx="3">
                  <c:v>1.2500000000000001E-2</c:v>
                </c:pt>
                <c:pt idx="4">
                  <c:v>1.6666666666666666E-2</c:v>
                </c:pt>
                <c:pt idx="5">
                  <c:v>2.0833333333333332E-2</c:v>
                </c:pt>
                <c:pt idx="6">
                  <c:v>2.5000000000000001E-2</c:v>
                </c:pt>
                <c:pt idx="7">
                  <c:v>2.9166666666666664E-2</c:v>
                </c:pt>
                <c:pt idx="8">
                  <c:v>3.3333333333333333E-2</c:v>
                </c:pt>
                <c:pt idx="9">
                  <c:v>3.7499999999999999E-2</c:v>
                </c:pt>
                <c:pt idx="10">
                  <c:v>4.1666666666666664E-2</c:v>
                </c:pt>
                <c:pt idx="11">
                  <c:v>4.583333333333333E-2</c:v>
                </c:pt>
                <c:pt idx="12">
                  <c:v>0.05</c:v>
                </c:pt>
                <c:pt idx="13">
                  <c:v>5.4166666666666662E-2</c:v>
                </c:pt>
                <c:pt idx="14">
                  <c:v>5.8333333333333327E-2</c:v>
                </c:pt>
                <c:pt idx="15">
                  <c:v>6.25E-2</c:v>
                </c:pt>
                <c:pt idx="16">
                  <c:v>6.6666666666666666E-2</c:v>
                </c:pt>
                <c:pt idx="17">
                  <c:v>7.0833333333333331E-2</c:v>
                </c:pt>
                <c:pt idx="18">
                  <c:v>7.4999999999999997E-2</c:v>
                </c:pt>
                <c:pt idx="19">
                  <c:v>7.9166666666666663E-2</c:v>
                </c:pt>
                <c:pt idx="20">
                  <c:v>8.3333333333333329E-2</c:v>
                </c:pt>
                <c:pt idx="21">
                  <c:v>8.7499999999999994E-2</c:v>
                </c:pt>
                <c:pt idx="22">
                  <c:v>9.166666666666666E-2</c:v>
                </c:pt>
                <c:pt idx="23">
                  <c:v>9.5833333333333326E-2</c:v>
                </c:pt>
                <c:pt idx="24">
                  <c:v>0.1</c:v>
                </c:pt>
                <c:pt idx="25">
                  <c:v>0.10416666666666666</c:v>
                </c:pt>
                <c:pt idx="26">
                  <c:v>0.10833333333333332</c:v>
                </c:pt>
                <c:pt idx="27">
                  <c:v>0.1125</c:v>
                </c:pt>
                <c:pt idx="28">
                  <c:v>0.11666666666666665</c:v>
                </c:pt>
                <c:pt idx="29">
                  <c:v>0.12083333333333332</c:v>
                </c:pt>
                <c:pt idx="30">
                  <c:v>0.125</c:v>
                </c:pt>
                <c:pt idx="31">
                  <c:v>0.12916666666666665</c:v>
                </c:pt>
                <c:pt idx="32">
                  <c:v>0.13333333333333333</c:v>
                </c:pt>
                <c:pt idx="33">
                  <c:v>0.13750000000000001</c:v>
                </c:pt>
                <c:pt idx="34">
                  <c:v>0.14166666666666669</c:v>
                </c:pt>
                <c:pt idx="35">
                  <c:v>0.14583333333333337</c:v>
                </c:pt>
                <c:pt idx="36">
                  <c:v>0.15</c:v>
                </c:pt>
                <c:pt idx="37">
                  <c:v>0.15416666666666673</c:v>
                </c:pt>
                <c:pt idx="38">
                  <c:v>0.15833333333333341</c:v>
                </c:pt>
                <c:pt idx="39">
                  <c:v>0.16250000000000001</c:v>
                </c:pt>
                <c:pt idx="40">
                  <c:v>0.16666666666666677</c:v>
                </c:pt>
                <c:pt idx="41">
                  <c:v>0.17083333333333345</c:v>
                </c:pt>
                <c:pt idx="42">
                  <c:v>0.17499999999999999</c:v>
                </c:pt>
                <c:pt idx="43">
                  <c:v>0.17916666666666681</c:v>
                </c:pt>
                <c:pt idx="44">
                  <c:v>0.18333333333333349</c:v>
                </c:pt>
                <c:pt idx="45">
                  <c:v>0.1875</c:v>
                </c:pt>
                <c:pt idx="46">
                  <c:v>0.19166666666666685</c:v>
                </c:pt>
                <c:pt idx="47">
                  <c:v>0.19583333333333353</c:v>
                </c:pt>
                <c:pt idx="48">
                  <c:v>0.2</c:v>
                </c:pt>
                <c:pt idx="49">
                  <c:v>0.20416666666666689</c:v>
                </c:pt>
                <c:pt idx="50">
                  <c:v>0.20833333333333356</c:v>
                </c:pt>
                <c:pt idx="51">
                  <c:v>0.21249999999999999</c:v>
                </c:pt>
                <c:pt idx="52">
                  <c:v>0.21666666666666692</c:v>
                </c:pt>
                <c:pt idx="53">
                  <c:v>0.2208333333333336</c:v>
                </c:pt>
                <c:pt idx="54">
                  <c:v>0.22500000000000001</c:v>
                </c:pt>
                <c:pt idx="55">
                  <c:v>0.22916666666666696</c:v>
                </c:pt>
                <c:pt idx="56">
                  <c:v>0.23333333333333364</c:v>
                </c:pt>
                <c:pt idx="57">
                  <c:v>0.23749999999999999</c:v>
                </c:pt>
                <c:pt idx="58">
                  <c:v>0.241666666666667</c:v>
                </c:pt>
                <c:pt idx="59">
                  <c:v>0.24583333333333368</c:v>
                </c:pt>
                <c:pt idx="60">
                  <c:v>0.25</c:v>
                </c:pt>
                <c:pt idx="61">
                  <c:v>0.25416666666666698</c:v>
                </c:pt>
                <c:pt idx="62">
                  <c:v>0.25833333333333364</c:v>
                </c:pt>
                <c:pt idx="63">
                  <c:v>0.26250000000000001</c:v>
                </c:pt>
                <c:pt idx="64">
                  <c:v>0.26666666666666694</c:v>
                </c:pt>
                <c:pt idx="65">
                  <c:v>0.27083333333333359</c:v>
                </c:pt>
                <c:pt idx="66">
                  <c:v>0.27500000000000002</c:v>
                </c:pt>
                <c:pt idx="67">
                  <c:v>0.2791666666666669</c:v>
                </c:pt>
                <c:pt idx="68">
                  <c:v>0.28333333333333355</c:v>
                </c:pt>
                <c:pt idx="69">
                  <c:v>0.28749999999999998</c:v>
                </c:pt>
                <c:pt idx="70">
                  <c:v>0.29166666666666685</c:v>
                </c:pt>
                <c:pt idx="71">
                  <c:v>0.2958333333333335</c:v>
                </c:pt>
                <c:pt idx="72">
                  <c:v>0.3</c:v>
                </c:pt>
                <c:pt idx="73">
                  <c:v>0.30416666666666681</c:v>
                </c:pt>
                <c:pt idx="74">
                  <c:v>0.30833333333333346</c:v>
                </c:pt>
                <c:pt idx="75">
                  <c:v>0.3125</c:v>
                </c:pt>
                <c:pt idx="76">
                  <c:v>0.31666666666666676</c:v>
                </c:pt>
                <c:pt idx="77">
                  <c:v>0.32083333333333341</c:v>
                </c:pt>
                <c:pt idx="78">
                  <c:v>0.32500000000000001</c:v>
                </c:pt>
                <c:pt idx="79">
                  <c:v>0.32916666666666672</c:v>
                </c:pt>
                <c:pt idx="80">
                  <c:v>0.33333333333333337</c:v>
                </c:pt>
                <c:pt idx="81">
                  <c:v>0.33750000000000002</c:v>
                </c:pt>
                <c:pt idx="82">
                  <c:v>0.34166666666666667</c:v>
                </c:pt>
                <c:pt idx="83">
                  <c:v>0.34583333333333333</c:v>
                </c:pt>
                <c:pt idx="84">
                  <c:v>0.35</c:v>
                </c:pt>
                <c:pt idx="85">
                  <c:v>0.35416666666666663</c:v>
                </c:pt>
                <c:pt idx="86">
                  <c:v>0.35833333333333328</c:v>
                </c:pt>
                <c:pt idx="87">
                  <c:v>0.36249999999999999</c:v>
                </c:pt>
                <c:pt idx="88">
                  <c:v>0.36666666666666659</c:v>
                </c:pt>
                <c:pt idx="89">
                  <c:v>0.37083333333333324</c:v>
                </c:pt>
                <c:pt idx="90">
                  <c:v>0.375</c:v>
                </c:pt>
                <c:pt idx="91">
                  <c:v>0.37916666666666654</c:v>
                </c:pt>
                <c:pt idx="92">
                  <c:v>0.38333333333333319</c:v>
                </c:pt>
                <c:pt idx="93">
                  <c:v>0.38750000000000001</c:v>
                </c:pt>
                <c:pt idx="94">
                  <c:v>0.3916666666666665</c:v>
                </c:pt>
                <c:pt idx="95">
                  <c:v>0.39583333333333315</c:v>
                </c:pt>
                <c:pt idx="96">
                  <c:v>0.4</c:v>
                </c:pt>
                <c:pt idx="97">
                  <c:v>0.40416666666666645</c:v>
                </c:pt>
                <c:pt idx="98">
                  <c:v>0.4083333333333331</c:v>
                </c:pt>
                <c:pt idx="99">
                  <c:v>0.41249999999999998</c:v>
                </c:pt>
                <c:pt idx="100">
                  <c:v>0.41666666666666641</c:v>
                </c:pt>
                <c:pt idx="101">
                  <c:v>0.42083333333333306</c:v>
                </c:pt>
                <c:pt idx="102">
                  <c:v>0.42499999999999999</c:v>
                </c:pt>
                <c:pt idx="103">
                  <c:v>0.42916666666666636</c:v>
                </c:pt>
                <c:pt idx="104">
                  <c:v>0.43333333333333302</c:v>
                </c:pt>
                <c:pt idx="105">
                  <c:v>0.4375</c:v>
                </c:pt>
                <c:pt idx="106">
                  <c:v>0.44166666666666632</c:v>
                </c:pt>
                <c:pt idx="107">
                  <c:v>0.44583333333333297</c:v>
                </c:pt>
                <c:pt idx="108">
                  <c:v>0.45</c:v>
                </c:pt>
                <c:pt idx="109">
                  <c:v>0.45416666666666627</c:v>
                </c:pt>
                <c:pt idx="110">
                  <c:v>0.45833333333333293</c:v>
                </c:pt>
                <c:pt idx="111">
                  <c:v>0.46250000000000002</c:v>
                </c:pt>
                <c:pt idx="112">
                  <c:v>0.46666666666666623</c:v>
                </c:pt>
                <c:pt idx="113">
                  <c:v>0.47083333333333288</c:v>
                </c:pt>
                <c:pt idx="114">
                  <c:v>0.47499999999999998</c:v>
                </c:pt>
                <c:pt idx="115">
                  <c:v>0.47916666666666619</c:v>
                </c:pt>
                <c:pt idx="116">
                  <c:v>0.48333333333333284</c:v>
                </c:pt>
                <c:pt idx="117">
                  <c:v>0.48749999999999999</c:v>
                </c:pt>
                <c:pt idx="118">
                  <c:v>0.49166666666666614</c:v>
                </c:pt>
                <c:pt idx="119">
                  <c:v>0.49583333333333279</c:v>
                </c:pt>
              </c:numCache>
            </c:numRef>
          </c:xVal>
          <c:yVal>
            <c:numRef>
              <c:f>Butterworth!$H$22:$H$141</c:f>
              <c:numCache>
                <c:formatCode>0</c:formatCode>
                <c:ptCount val="120"/>
                <c:pt idx="0">
                  <c:v>120.78437599999999</c:v>
                </c:pt>
                <c:pt idx="1">
                  <c:v>123.239295</c:v>
                </c:pt>
                <c:pt idx="2">
                  <c:v>134.71977200000001</c:v>
                </c:pt>
                <c:pt idx="3">
                  <c:v>141.38062099999999</c:v>
                </c:pt>
                <c:pt idx="4">
                  <c:v>142.60841600000001</c:v>
                </c:pt>
                <c:pt idx="5">
                  <c:v>152.862503</c:v>
                </c:pt>
                <c:pt idx="6">
                  <c:v>161.53903700000001</c:v>
                </c:pt>
                <c:pt idx="7">
                  <c:v>169.86596800000001</c:v>
                </c:pt>
                <c:pt idx="8">
                  <c:v>181.52292600000001</c:v>
                </c:pt>
                <c:pt idx="9">
                  <c:v>198.262204</c:v>
                </c:pt>
                <c:pt idx="10">
                  <c:v>211.05879400000001</c:v>
                </c:pt>
                <c:pt idx="11">
                  <c:v>225.34535099999999</c:v>
                </c:pt>
                <c:pt idx="12">
                  <c:v>244.3638</c:v>
                </c:pt>
                <c:pt idx="13">
                  <c:v>256.195896</c:v>
                </c:pt>
                <c:pt idx="14">
                  <c:v>269.167958</c:v>
                </c:pt>
                <c:pt idx="15">
                  <c:v>284.33002099999999</c:v>
                </c:pt>
                <c:pt idx="16">
                  <c:v>300.018259</c:v>
                </c:pt>
                <c:pt idx="17">
                  <c:v>308.87133499999999</c:v>
                </c:pt>
                <c:pt idx="18">
                  <c:v>320.00205599999998</c:v>
                </c:pt>
                <c:pt idx="19">
                  <c:v>329.02886599999999</c:v>
                </c:pt>
                <c:pt idx="20">
                  <c:v>335.07671800000003</c:v>
                </c:pt>
                <c:pt idx="21">
                  <c:v>345.24413600000003</c:v>
                </c:pt>
                <c:pt idx="22">
                  <c:v>350.41452800000002</c:v>
                </c:pt>
                <c:pt idx="23">
                  <c:v>358.91601700000001</c:v>
                </c:pt>
                <c:pt idx="24">
                  <c:v>359.70537200000001</c:v>
                </c:pt>
                <c:pt idx="25">
                  <c:v>375.30584399999998</c:v>
                </c:pt>
                <c:pt idx="26">
                  <c:v>374.42887300000001</c:v>
                </c:pt>
                <c:pt idx="27">
                  <c:v>386.52475900000002</c:v>
                </c:pt>
                <c:pt idx="28">
                  <c:v>391.08218499999998</c:v>
                </c:pt>
                <c:pt idx="29">
                  <c:v>400.63483600000001</c:v>
                </c:pt>
                <c:pt idx="30">
                  <c:v>401.24868700000002</c:v>
                </c:pt>
                <c:pt idx="31">
                  <c:v>403.87862200000001</c:v>
                </c:pt>
                <c:pt idx="32">
                  <c:v>413.78182199999998</c:v>
                </c:pt>
                <c:pt idx="33">
                  <c:v>410.97726899999998</c:v>
                </c:pt>
                <c:pt idx="34">
                  <c:v>417.20044100000001</c:v>
                </c:pt>
                <c:pt idx="35">
                  <c:v>417.02484600000003</c:v>
                </c:pt>
                <c:pt idx="36">
                  <c:v>426.49030900000002</c:v>
                </c:pt>
                <c:pt idx="37">
                  <c:v>414.83417500000002</c:v>
                </c:pt>
                <c:pt idx="38">
                  <c:v>407.82225699999998</c:v>
                </c:pt>
                <c:pt idx="39">
                  <c:v>407.909719</c:v>
                </c:pt>
                <c:pt idx="40">
                  <c:v>396.691261</c:v>
                </c:pt>
                <c:pt idx="41">
                  <c:v>389.50469399999997</c:v>
                </c:pt>
                <c:pt idx="42">
                  <c:v>381.79121900000001</c:v>
                </c:pt>
                <c:pt idx="43">
                  <c:v>380.56424800000002</c:v>
                </c:pt>
                <c:pt idx="44">
                  <c:v>365.139769</c:v>
                </c:pt>
                <c:pt idx="45">
                  <c:v>362.597418</c:v>
                </c:pt>
                <c:pt idx="46">
                  <c:v>348.74890399999998</c:v>
                </c:pt>
                <c:pt idx="47">
                  <c:v>335.69023399999998</c:v>
                </c:pt>
                <c:pt idx="48">
                  <c:v>322.98217499999998</c:v>
                </c:pt>
                <c:pt idx="49">
                  <c:v>311.23656399999999</c:v>
                </c:pt>
                <c:pt idx="50">
                  <c:v>303.34911099999999</c:v>
                </c:pt>
                <c:pt idx="51">
                  <c:v>286.43408399999998</c:v>
                </c:pt>
                <c:pt idx="52">
                  <c:v>283.19023700000002</c:v>
                </c:pt>
                <c:pt idx="53">
                  <c:v>264.60970800000001</c:v>
                </c:pt>
                <c:pt idx="54">
                  <c:v>259.43916300000001</c:v>
                </c:pt>
                <c:pt idx="55">
                  <c:v>237.35230899999999</c:v>
                </c:pt>
                <c:pt idx="56">
                  <c:v>238.841758</c:v>
                </c:pt>
                <c:pt idx="57">
                  <c:v>217.80753200000001</c:v>
                </c:pt>
                <c:pt idx="58">
                  <c:v>209.919895</c:v>
                </c:pt>
                <c:pt idx="59">
                  <c:v>200.71593300000001</c:v>
                </c:pt>
                <c:pt idx="60">
                  <c:v>184.06393299999999</c:v>
                </c:pt>
                <c:pt idx="61">
                  <c:v>173.72229300000001</c:v>
                </c:pt>
                <c:pt idx="62">
                  <c:v>160.749956</c:v>
                </c:pt>
                <c:pt idx="63">
                  <c:v>159.87387100000001</c:v>
                </c:pt>
                <c:pt idx="64">
                  <c:v>147.253243</c:v>
                </c:pt>
                <c:pt idx="65">
                  <c:v>146.90251000000001</c:v>
                </c:pt>
                <c:pt idx="66">
                  <c:v>139.71490499999999</c:v>
                </c:pt>
                <c:pt idx="67">
                  <c:v>129.63675000000001</c:v>
                </c:pt>
                <c:pt idx="68">
                  <c:v>123.589296</c:v>
                </c:pt>
                <c:pt idx="69">
                  <c:v>126.83122</c:v>
                </c:pt>
                <c:pt idx="70">
                  <c:v>116.840191</c:v>
                </c:pt>
                <c:pt idx="71">
                  <c:v>115.175361</c:v>
                </c:pt>
                <c:pt idx="72">
                  <c:v>111.75628399999999</c:v>
                </c:pt>
                <c:pt idx="73">
                  <c:v>110.792615</c:v>
                </c:pt>
                <c:pt idx="74">
                  <c:v>103.167883</c:v>
                </c:pt>
                <c:pt idx="75">
                  <c:v>106.23524999999999</c:v>
                </c:pt>
                <c:pt idx="76">
                  <c:v>102.11547</c:v>
                </c:pt>
                <c:pt idx="77">
                  <c:v>95.717892000000006</c:v>
                </c:pt>
                <c:pt idx="78">
                  <c:v>90.108846999999997</c:v>
                </c:pt>
                <c:pt idx="79">
                  <c:v>88.004660999999999</c:v>
                </c:pt>
                <c:pt idx="80">
                  <c:v>77.224704000000003</c:v>
                </c:pt>
                <c:pt idx="81">
                  <c:v>71.177676000000005</c:v>
                </c:pt>
                <c:pt idx="82">
                  <c:v>69.42398</c:v>
                </c:pt>
                <c:pt idx="83">
                  <c:v>58.818793999999997</c:v>
                </c:pt>
                <c:pt idx="84">
                  <c:v>51.983325999999998</c:v>
                </c:pt>
                <c:pt idx="85">
                  <c:v>47.425443000000001</c:v>
                </c:pt>
                <c:pt idx="86">
                  <c:v>49.440761999999999</c:v>
                </c:pt>
                <c:pt idx="87">
                  <c:v>35.768850999999998</c:v>
                </c:pt>
                <c:pt idx="88">
                  <c:v>42.605051000000003</c:v>
                </c:pt>
                <c:pt idx="89">
                  <c:v>35.593071999999999</c:v>
                </c:pt>
                <c:pt idx="90">
                  <c:v>39.712364000000001</c:v>
                </c:pt>
                <c:pt idx="91">
                  <c:v>40.239027999999998</c:v>
                </c:pt>
                <c:pt idx="92">
                  <c:v>50.054340000000003</c:v>
                </c:pt>
                <c:pt idx="93">
                  <c:v>49.177674000000003</c:v>
                </c:pt>
                <c:pt idx="94">
                  <c:v>50.142473000000003</c:v>
                </c:pt>
                <c:pt idx="95">
                  <c:v>60.396864999999998</c:v>
                </c:pt>
                <c:pt idx="96">
                  <c:v>62.324570000000001</c:v>
                </c:pt>
                <c:pt idx="97">
                  <c:v>70.300645000000003</c:v>
                </c:pt>
                <c:pt idx="98">
                  <c:v>61.097721</c:v>
                </c:pt>
                <c:pt idx="99">
                  <c:v>79.765803000000005</c:v>
                </c:pt>
                <c:pt idx="100">
                  <c:v>75.471709000000004</c:v>
                </c:pt>
                <c:pt idx="101">
                  <c:v>86.339922000000001</c:v>
                </c:pt>
                <c:pt idx="102">
                  <c:v>88.881448000000006</c:v>
                </c:pt>
                <c:pt idx="103">
                  <c:v>90.020529999999994</c:v>
                </c:pt>
                <c:pt idx="104">
                  <c:v>92.475144</c:v>
                </c:pt>
                <c:pt idx="105">
                  <c:v>94.403183999999996</c:v>
                </c:pt>
                <c:pt idx="106">
                  <c:v>103.868464</c:v>
                </c:pt>
                <c:pt idx="107">
                  <c:v>91.511015999999998</c:v>
                </c:pt>
                <c:pt idx="108">
                  <c:v>105.70944</c:v>
                </c:pt>
                <c:pt idx="109">
                  <c:v>105.62127599999999</c:v>
                </c:pt>
                <c:pt idx="110">
                  <c:v>104.21919800000001</c:v>
                </c:pt>
                <c:pt idx="111">
                  <c:v>106.674116</c:v>
                </c:pt>
                <c:pt idx="112">
                  <c:v>106.585617</c:v>
                </c:pt>
                <c:pt idx="113">
                  <c:v>110.266774</c:v>
                </c:pt>
                <c:pt idx="114">
                  <c:v>100.801861</c:v>
                </c:pt>
                <c:pt idx="115">
                  <c:v>108.864879</c:v>
                </c:pt>
                <c:pt idx="116">
                  <c:v>105.62152</c:v>
                </c:pt>
                <c:pt idx="117">
                  <c:v>107.813137</c:v>
                </c:pt>
                <c:pt idx="118">
                  <c:v>110.35484700000001</c:v>
                </c:pt>
                <c:pt idx="119">
                  <c:v>116.752211</c:v>
                </c:pt>
              </c:numCache>
            </c:numRef>
          </c:yVal>
          <c:smooth val="0"/>
        </c:ser>
        <c:ser>
          <c:idx val="1"/>
          <c:order val="1"/>
          <c:tx>
            <c:v>Filtered</c:v>
          </c:tx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Butterworth!$F$22:$F$141</c:f>
              <c:numCache>
                <c:formatCode>General</c:formatCode>
                <c:ptCount val="120"/>
                <c:pt idx="0">
                  <c:v>0</c:v>
                </c:pt>
                <c:pt idx="1">
                  <c:v>4.1666666666666666E-3</c:v>
                </c:pt>
                <c:pt idx="2">
                  <c:v>8.3333333333333332E-3</c:v>
                </c:pt>
                <c:pt idx="3">
                  <c:v>1.2500000000000001E-2</c:v>
                </c:pt>
                <c:pt idx="4">
                  <c:v>1.6666666666666666E-2</c:v>
                </c:pt>
                <c:pt idx="5">
                  <c:v>2.0833333333333332E-2</c:v>
                </c:pt>
                <c:pt idx="6">
                  <c:v>2.5000000000000001E-2</c:v>
                </c:pt>
                <c:pt idx="7">
                  <c:v>2.9166666666666664E-2</c:v>
                </c:pt>
                <c:pt idx="8">
                  <c:v>3.3333333333333333E-2</c:v>
                </c:pt>
                <c:pt idx="9">
                  <c:v>3.7499999999999999E-2</c:v>
                </c:pt>
                <c:pt idx="10">
                  <c:v>4.1666666666666664E-2</c:v>
                </c:pt>
                <c:pt idx="11">
                  <c:v>4.583333333333333E-2</c:v>
                </c:pt>
                <c:pt idx="12">
                  <c:v>0.05</c:v>
                </c:pt>
                <c:pt idx="13">
                  <c:v>5.4166666666666662E-2</c:v>
                </c:pt>
                <c:pt idx="14">
                  <c:v>5.8333333333333327E-2</c:v>
                </c:pt>
                <c:pt idx="15">
                  <c:v>6.25E-2</c:v>
                </c:pt>
                <c:pt idx="16">
                  <c:v>6.6666666666666666E-2</c:v>
                </c:pt>
                <c:pt idx="17">
                  <c:v>7.0833333333333331E-2</c:v>
                </c:pt>
                <c:pt idx="18">
                  <c:v>7.4999999999999997E-2</c:v>
                </c:pt>
                <c:pt idx="19">
                  <c:v>7.9166666666666663E-2</c:v>
                </c:pt>
                <c:pt idx="20">
                  <c:v>8.3333333333333329E-2</c:v>
                </c:pt>
                <c:pt idx="21">
                  <c:v>8.7499999999999994E-2</c:v>
                </c:pt>
                <c:pt idx="22">
                  <c:v>9.166666666666666E-2</c:v>
                </c:pt>
                <c:pt idx="23">
                  <c:v>9.5833333333333326E-2</c:v>
                </c:pt>
                <c:pt idx="24">
                  <c:v>0.1</c:v>
                </c:pt>
                <c:pt idx="25">
                  <c:v>0.10416666666666666</c:v>
                </c:pt>
                <c:pt idx="26">
                  <c:v>0.10833333333333332</c:v>
                </c:pt>
                <c:pt idx="27">
                  <c:v>0.1125</c:v>
                </c:pt>
                <c:pt idx="28">
                  <c:v>0.11666666666666665</c:v>
                </c:pt>
                <c:pt idx="29">
                  <c:v>0.12083333333333332</c:v>
                </c:pt>
                <c:pt idx="30">
                  <c:v>0.125</c:v>
                </c:pt>
                <c:pt idx="31">
                  <c:v>0.12916666666666665</c:v>
                </c:pt>
                <c:pt idx="32">
                  <c:v>0.13333333333333333</c:v>
                </c:pt>
                <c:pt idx="33">
                  <c:v>0.13750000000000001</c:v>
                </c:pt>
                <c:pt idx="34">
                  <c:v>0.14166666666666669</c:v>
                </c:pt>
                <c:pt idx="35">
                  <c:v>0.14583333333333337</c:v>
                </c:pt>
                <c:pt idx="36">
                  <c:v>0.15</c:v>
                </c:pt>
                <c:pt idx="37">
                  <c:v>0.15416666666666673</c:v>
                </c:pt>
                <c:pt idx="38">
                  <c:v>0.15833333333333341</c:v>
                </c:pt>
                <c:pt idx="39">
                  <c:v>0.16250000000000001</c:v>
                </c:pt>
                <c:pt idx="40">
                  <c:v>0.16666666666666677</c:v>
                </c:pt>
                <c:pt idx="41">
                  <c:v>0.17083333333333345</c:v>
                </c:pt>
                <c:pt idx="42">
                  <c:v>0.17499999999999999</c:v>
                </c:pt>
                <c:pt idx="43">
                  <c:v>0.17916666666666681</c:v>
                </c:pt>
                <c:pt idx="44">
                  <c:v>0.18333333333333349</c:v>
                </c:pt>
                <c:pt idx="45">
                  <c:v>0.1875</c:v>
                </c:pt>
                <c:pt idx="46">
                  <c:v>0.19166666666666685</c:v>
                </c:pt>
                <c:pt idx="47">
                  <c:v>0.19583333333333353</c:v>
                </c:pt>
                <c:pt idx="48">
                  <c:v>0.2</c:v>
                </c:pt>
                <c:pt idx="49">
                  <c:v>0.20416666666666689</c:v>
                </c:pt>
                <c:pt idx="50">
                  <c:v>0.20833333333333356</c:v>
                </c:pt>
                <c:pt idx="51">
                  <c:v>0.21249999999999999</c:v>
                </c:pt>
                <c:pt idx="52">
                  <c:v>0.21666666666666692</c:v>
                </c:pt>
                <c:pt idx="53">
                  <c:v>0.2208333333333336</c:v>
                </c:pt>
                <c:pt idx="54">
                  <c:v>0.22500000000000001</c:v>
                </c:pt>
                <c:pt idx="55">
                  <c:v>0.22916666666666696</c:v>
                </c:pt>
                <c:pt idx="56">
                  <c:v>0.23333333333333364</c:v>
                </c:pt>
                <c:pt idx="57">
                  <c:v>0.23749999999999999</c:v>
                </c:pt>
                <c:pt idx="58">
                  <c:v>0.241666666666667</c:v>
                </c:pt>
                <c:pt idx="59">
                  <c:v>0.24583333333333368</c:v>
                </c:pt>
                <c:pt idx="60">
                  <c:v>0.25</c:v>
                </c:pt>
                <c:pt idx="61">
                  <c:v>0.25416666666666698</c:v>
                </c:pt>
                <c:pt idx="62">
                  <c:v>0.25833333333333364</c:v>
                </c:pt>
                <c:pt idx="63">
                  <c:v>0.26250000000000001</c:v>
                </c:pt>
                <c:pt idx="64">
                  <c:v>0.26666666666666694</c:v>
                </c:pt>
                <c:pt idx="65">
                  <c:v>0.27083333333333359</c:v>
                </c:pt>
                <c:pt idx="66">
                  <c:v>0.27500000000000002</c:v>
                </c:pt>
                <c:pt idx="67">
                  <c:v>0.2791666666666669</c:v>
                </c:pt>
                <c:pt idx="68">
                  <c:v>0.28333333333333355</c:v>
                </c:pt>
                <c:pt idx="69">
                  <c:v>0.28749999999999998</c:v>
                </c:pt>
                <c:pt idx="70">
                  <c:v>0.29166666666666685</c:v>
                </c:pt>
                <c:pt idx="71">
                  <c:v>0.2958333333333335</c:v>
                </c:pt>
                <c:pt idx="72">
                  <c:v>0.3</c:v>
                </c:pt>
                <c:pt idx="73">
                  <c:v>0.30416666666666681</c:v>
                </c:pt>
                <c:pt idx="74">
                  <c:v>0.30833333333333346</c:v>
                </c:pt>
                <c:pt idx="75">
                  <c:v>0.3125</c:v>
                </c:pt>
                <c:pt idx="76">
                  <c:v>0.31666666666666676</c:v>
                </c:pt>
                <c:pt idx="77">
                  <c:v>0.32083333333333341</c:v>
                </c:pt>
                <c:pt idx="78">
                  <c:v>0.32500000000000001</c:v>
                </c:pt>
                <c:pt idx="79">
                  <c:v>0.32916666666666672</c:v>
                </c:pt>
                <c:pt idx="80">
                  <c:v>0.33333333333333337</c:v>
                </c:pt>
                <c:pt idx="81">
                  <c:v>0.33750000000000002</c:v>
                </c:pt>
                <c:pt idx="82">
                  <c:v>0.34166666666666667</c:v>
                </c:pt>
                <c:pt idx="83">
                  <c:v>0.34583333333333333</c:v>
                </c:pt>
                <c:pt idx="84">
                  <c:v>0.35</c:v>
                </c:pt>
                <c:pt idx="85">
                  <c:v>0.35416666666666663</c:v>
                </c:pt>
                <c:pt idx="86">
                  <c:v>0.35833333333333328</c:v>
                </c:pt>
                <c:pt idx="87">
                  <c:v>0.36249999999999999</c:v>
                </c:pt>
                <c:pt idx="88">
                  <c:v>0.36666666666666659</c:v>
                </c:pt>
                <c:pt idx="89">
                  <c:v>0.37083333333333324</c:v>
                </c:pt>
                <c:pt idx="90">
                  <c:v>0.375</c:v>
                </c:pt>
                <c:pt idx="91">
                  <c:v>0.37916666666666654</c:v>
                </c:pt>
                <c:pt idx="92">
                  <c:v>0.38333333333333319</c:v>
                </c:pt>
                <c:pt idx="93">
                  <c:v>0.38750000000000001</c:v>
                </c:pt>
                <c:pt idx="94">
                  <c:v>0.3916666666666665</c:v>
                </c:pt>
                <c:pt idx="95">
                  <c:v>0.39583333333333315</c:v>
                </c:pt>
                <c:pt idx="96">
                  <c:v>0.4</c:v>
                </c:pt>
                <c:pt idx="97">
                  <c:v>0.40416666666666645</c:v>
                </c:pt>
                <c:pt idx="98">
                  <c:v>0.4083333333333331</c:v>
                </c:pt>
                <c:pt idx="99">
                  <c:v>0.41249999999999998</c:v>
                </c:pt>
                <c:pt idx="100">
                  <c:v>0.41666666666666641</c:v>
                </c:pt>
                <c:pt idx="101">
                  <c:v>0.42083333333333306</c:v>
                </c:pt>
                <c:pt idx="102">
                  <c:v>0.42499999999999999</c:v>
                </c:pt>
                <c:pt idx="103">
                  <c:v>0.42916666666666636</c:v>
                </c:pt>
                <c:pt idx="104">
                  <c:v>0.43333333333333302</c:v>
                </c:pt>
                <c:pt idx="105">
                  <c:v>0.4375</c:v>
                </c:pt>
                <c:pt idx="106">
                  <c:v>0.44166666666666632</c:v>
                </c:pt>
                <c:pt idx="107">
                  <c:v>0.44583333333333297</c:v>
                </c:pt>
                <c:pt idx="108">
                  <c:v>0.45</c:v>
                </c:pt>
                <c:pt idx="109">
                  <c:v>0.45416666666666627</c:v>
                </c:pt>
                <c:pt idx="110">
                  <c:v>0.45833333333333293</c:v>
                </c:pt>
                <c:pt idx="111">
                  <c:v>0.46250000000000002</c:v>
                </c:pt>
                <c:pt idx="112">
                  <c:v>0.46666666666666623</c:v>
                </c:pt>
                <c:pt idx="113">
                  <c:v>0.47083333333333288</c:v>
                </c:pt>
                <c:pt idx="114">
                  <c:v>0.47499999999999998</c:v>
                </c:pt>
                <c:pt idx="115">
                  <c:v>0.47916666666666619</c:v>
                </c:pt>
                <c:pt idx="116">
                  <c:v>0.48333333333333284</c:v>
                </c:pt>
                <c:pt idx="117">
                  <c:v>0.48749999999999999</c:v>
                </c:pt>
                <c:pt idx="118">
                  <c:v>0.49166666666666614</c:v>
                </c:pt>
                <c:pt idx="119">
                  <c:v>0.49583333333333279</c:v>
                </c:pt>
              </c:numCache>
            </c:numRef>
          </c:xVal>
          <c:yVal>
            <c:numRef>
              <c:f>Butterworth!$M$22:$M$141</c:f>
              <c:numCache>
                <c:formatCode>0</c:formatCode>
                <c:ptCount val="120"/>
                <c:pt idx="0">
                  <c:v>113.51315658214695</c:v>
                </c:pt>
                <c:pt idx="1">
                  <c:v>122.35464191390997</c:v>
                </c:pt>
                <c:pt idx="2">
                  <c:v>131.42389392649301</c:v>
                </c:pt>
                <c:pt idx="3">
                  <c:v>140.77193315525716</c:v>
                </c:pt>
                <c:pt idx="4">
                  <c:v>150.45411799383731</c:v>
                </c:pt>
                <c:pt idx="5">
                  <c:v>160.52213273184748</c:v>
                </c:pt>
                <c:pt idx="6">
                  <c:v>171.01362553127416</c:v>
                </c:pt>
                <c:pt idx="7">
                  <c:v>181.94441087264079</c:v>
                </c:pt>
                <c:pt idx="8">
                  <c:v>193.30352114110056</c:v>
                </c:pt>
                <c:pt idx="9">
                  <c:v>205.05036119508733</c:v>
                </c:pt>
                <c:pt idx="10">
                  <c:v>217.11647578017428</c:v>
                </c:pt>
                <c:pt idx="11">
                  <c:v>229.41131442890097</c:v>
                </c:pt>
                <c:pt idx="12">
                  <c:v>241.82898928816374</c:v>
                </c:pt>
                <c:pt idx="13">
                  <c:v>254.25614516224934</c:v>
                </c:pt>
                <c:pt idx="14">
                  <c:v>266.57998417162298</c:v>
                </c:pt>
                <c:pt idx="15">
                  <c:v>278.69351545029582</c:v>
                </c:pt>
                <c:pt idx="16">
                  <c:v>290.49972273729747</c:v>
                </c:pt>
                <c:pt idx="17">
                  <c:v>301.91729427357916</c:v>
                </c:pt>
                <c:pt idx="18">
                  <c:v>312.88510976495314</c:v>
                </c:pt>
                <c:pt idx="19">
                  <c:v>323.36265231090431</c:v>
                </c:pt>
                <c:pt idx="20">
                  <c:v>333.32740330173226</c:v>
                </c:pt>
                <c:pt idx="21">
                  <c:v>342.77043798989519</c:v>
                </c:pt>
                <c:pt idx="22">
                  <c:v>351.69125705022208</c:v>
                </c:pt>
                <c:pt idx="23">
                  <c:v>360.09301796091415</c:v>
                </c:pt>
                <c:pt idx="24">
                  <c:v>367.97732802428874</c:v>
                </c:pt>
                <c:pt idx="25">
                  <c:v>375.3384168120046</c:v>
                </c:pt>
                <c:pt idx="26">
                  <c:v>382.15957584048806</c:v>
                </c:pt>
                <c:pt idx="27">
                  <c:v>388.41250492259337</c:v>
                </c:pt>
                <c:pt idx="28">
                  <c:v>394.05764954232075</c:v>
                </c:pt>
                <c:pt idx="29">
                  <c:v>399.04639228188802</c:v>
                </c:pt>
                <c:pt idx="30">
                  <c:v>403.32514323184017</c:v>
                </c:pt>
                <c:pt idx="31">
                  <c:v>406.83763751779662</c:v>
                </c:pt>
                <c:pt idx="32">
                  <c:v>409.52473961645381</c:v>
                </c:pt>
                <c:pt idx="33">
                  <c:v>411.32597136020269</c:v>
                </c:pt>
                <c:pt idx="34">
                  <c:v>412.1834827359869</c:v>
                </c:pt>
                <c:pt idx="35">
                  <c:v>412.04580347984904</c:v>
                </c:pt>
                <c:pt idx="36">
                  <c:v>410.8732663600494</c:v>
                </c:pt>
                <c:pt idx="37">
                  <c:v>408.64658012844626</c:v>
                </c:pt>
                <c:pt idx="38">
                  <c:v>405.37158319598331</c:v>
                </c:pt>
                <c:pt idx="39">
                  <c:v>401.07500018670959</c:v>
                </c:pt>
                <c:pt idx="40">
                  <c:v>395.79791011644227</c:v>
                </c:pt>
                <c:pt idx="41">
                  <c:v>389.59181439333065</c:v>
                </c:pt>
                <c:pt idx="42">
                  <c:v>382.51408659441739</c:v>
                </c:pt>
                <c:pt idx="43">
                  <c:v>374.62432897986685</c:v>
                </c:pt>
                <c:pt idx="44">
                  <c:v>365.98543874119707</c:v>
                </c:pt>
                <c:pt idx="45">
                  <c:v>356.6663801219961</c:v>
                </c:pt>
                <c:pt idx="46">
                  <c:v>346.74364614326089</c:v>
                </c:pt>
                <c:pt idx="47">
                  <c:v>336.30157927182614</c:v>
                </c:pt>
                <c:pt idx="48">
                  <c:v>325.42969434583824</c:v>
                </c:pt>
                <c:pt idx="49">
                  <c:v>314.21707772859554</c:v>
                </c:pt>
                <c:pt idx="50">
                  <c:v>302.74825869135032</c:v>
                </c:pt>
                <c:pt idx="51">
                  <c:v>291.10250239653482</c:v>
                </c:pt>
                <c:pt idx="52">
                  <c:v>279.35466232731522</c:v>
                </c:pt>
                <c:pt idx="53">
                  <c:v>267.57679834232886</c:v>
                </c:pt>
                <c:pt idx="54">
                  <c:v>255.84039667239063</c:v>
                </c:pt>
                <c:pt idx="55">
                  <c:v>244.21701276680975</c:v>
                </c:pt>
                <c:pt idx="56">
                  <c:v>232.77685215018471</c:v>
                </c:pt>
                <c:pt idx="57">
                  <c:v>221.58852099526311</c:v>
                </c:pt>
                <c:pt idx="58">
                  <c:v>210.72004051786655</c:v>
                </c:pt>
                <c:pt idx="59">
                  <c:v>200.23805105866575</c:v>
                </c:pt>
                <c:pt idx="60">
                  <c:v>190.20607570543507</c:v>
                </c:pt>
                <c:pt idx="61">
                  <c:v>180.68149592139642</c:v>
                </c:pt>
                <c:pt idx="62">
                  <c:v>171.70884937071213</c:v>
                </c:pt>
                <c:pt idx="63">
                  <c:v>163.31318142230432</c:v>
                </c:pt>
                <c:pt idx="64">
                  <c:v>155.49856082266405</c:v>
                </c:pt>
                <c:pt idx="65">
                  <c:v>148.25083235014716</c:v>
                </c:pt>
                <c:pt idx="66">
                  <c:v>141.54181300419302</c:v>
                </c:pt>
                <c:pt idx="67">
                  <c:v>135.33340917810233</c:v>
                </c:pt>
                <c:pt idx="68">
                  <c:v>129.57832988064661</c:v>
                </c:pt>
                <c:pt idx="69">
                  <c:v>124.21822517210603</c:v>
                </c:pt>
                <c:pt idx="70">
                  <c:v>119.18570874521858</c:v>
                </c:pt>
                <c:pt idx="71">
                  <c:v>114.40950154085279</c:v>
                </c:pt>
                <c:pt idx="72">
                  <c:v>109.81753048221411</c:v>
                </c:pt>
                <c:pt idx="73">
                  <c:v>105.33962381991699</c:v>
                </c:pt>
                <c:pt idx="74">
                  <c:v>100.91188520519312</c:v>
                </c:pt>
                <c:pt idx="75">
                  <c:v>96.480760110265834</c:v>
                </c:pt>
                <c:pt idx="76">
                  <c:v>92.00758409910452</c:v>
                </c:pt>
                <c:pt idx="77">
                  <c:v>87.474659678111834</c:v>
                </c:pt>
                <c:pt idx="78">
                  <c:v>82.888777631473729</c:v>
                </c:pt>
                <c:pt idx="79">
                  <c:v>78.280551121199693</c:v>
                </c:pt>
                <c:pt idx="80">
                  <c:v>73.702790726420773</c:v>
                </c:pt>
                <c:pt idx="81">
                  <c:v>69.227521066592388</c:v>
                </c:pt>
                <c:pt idx="82">
                  <c:v>64.940471257941581</c:v>
                </c:pt>
                <c:pt idx="83">
                  <c:v>60.936215174510565</c:v>
                </c:pt>
                <c:pt idx="84">
                  <c:v>57.313535234189125</c:v>
                </c:pt>
                <c:pt idx="85">
                  <c:v>54.167615362022659</c:v>
                </c:pt>
                <c:pt idx="86">
                  <c:v>51.582425670059628</c:v>
                </c:pt>
                <c:pt idx="87">
                  <c:v>49.627062788243848</c:v>
                </c:pt>
                <c:pt idx="88">
                  <c:v>48.352301375548805</c:v>
                </c:pt>
                <c:pt idx="89">
                  <c:v>47.785888063311319</c:v>
                </c:pt>
                <c:pt idx="90">
                  <c:v>47.929886633398844</c:v>
                </c:pt>
                <c:pt idx="91">
                  <c:v>48.76027331371224</c:v>
                </c:pt>
                <c:pt idx="92">
                  <c:v>50.229230608851189</c:v>
                </c:pt>
                <c:pt idx="93">
                  <c:v>52.271712384556118</c:v>
                </c:pt>
                <c:pt idx="94">
                  <c:v>54.812265121561843</c:v>
                </c:pt>
                <c:pt idx="95">
                  <c:v>57.767881878155663</c:v>
                </c:pt>
                <c:pt idx="96">
                  <c:v>61.050596534658446</c:v>
                </c:pt>
                <c:pt idx="97">
                  <c:v>64.573274206607493</c:v>
                </c:pt>
                <c:pt idx="98">
                  <c:v>68.253819050796594</c:v>
                </c:pt>
                <c:pt idx="99">
                  <c:v>72.013791162030472</c:v>
                </c:pt>
                <c:pt idx="100">
                  <c:v>75.776809755458132</c:v>
                </c:pt>
                <c:pt idx="101">
                  <c:v>79.471536476184383</c:v>
                </c:pt>
                <c:pt idx="102">
                  <c:v>83.036168854375518</c:v>
                </c:pt>
                <c:pt idx="103">
                  <c:v>86.421780030052602</c:v>
                </c:pt>
                <c:pt idx="104">
                  <c:v>89.593145054960175</c:v>
                </c:pt>
                <c:pt idx="105">
                  <c:v>92.526281934771333</c:v>
                </c:pt>
                <c:pt idx="106">
                  <c:v>95.206462261078684</c:v>
                </c:pt>
                <c:pt idx="107">
                  <c:v>97.62842089641812</c:v>
                </c:pt>
                <c:pt idx="108">
                  <c:v>99.794441261929904</c:v>
                </c:pt>
                <c:pt idx="109">
                  <c:v>101.71152649767872</c:v>
                </c:pt>
                <c:pt idx="110">
                  <c:v>103.39290849177752</c:v>
                </c:pt>
                <c:pt idx="111">
                  <c:v>104.85976635624883</c:v>
                </c:pt>
                <c:pt idx="112">
                  <c:v>106.13917502540494</c:v>
                </c:pt>
                <c:pt idx="113">
                  <c:v>107.26215394098688</c:v>
                </c:pt>
                <c:pt idx="114">
                  <c:v>108.2623624500508</c:v>
                </c:pt>
                <c:pt idx="115">
                  <c:v>109.17199156377724</c:v>
                </c:pt>
                <c:pt idx="116">
                  <c:v>110.01669785122627</c:v>
                </c:pt>
                <c:pt idx="117">
                  <c:v>110.81364947266512</c:v>
                </c:pt>
                <c:pt idx="118">
                  <c:v>111.57169545529514</c:v>
                </c:pt>
                <c:pt idx="119">
                  <c:v>112.29342991248608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193016"/>
        <c:axId val="275193408"/>
      </c:scatterChart>
      <c:valAx>
        <c:axId val="275193016"/>
        <c:scaling>
          <c:orientation val="minMax"/>
          <c:max val="0.5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8812664907651715"/>
              <c:y val="0.914684311996822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193408"/>
        <c:crosses val="autoZero"/>
        <c:crossBetween val="midCat"/>
      </c:valAx>
      <c:valAx>
        <c:axId val="275193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Pedal Reaction Force (N)</a:t>
                </a:r>
              </a:p>
            </c:rich>
          </c:tx>
          <c:layout>
            <c:manualLayout>
              <c:xMode val="edge"/>
              <c:yMode val="edge"/>
              <c:x val="7.9155672823219003E-3"/>
              <c:y val="0.206349606177157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19301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823218997361483"/>
          <c:y val="0.11309545723171122"/>
          <c:w val="0.13456464379947231"/>
          <c:h val="0.121031980546217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'Velocity and Acceleration'!#REF!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'Velocity and Acceleration'!#REF!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'Velocity and Acceleration'!#REF!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'Velocity and Acceleration'!#REF!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'Velocity and Acceleration'!#REF!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'Velocity and Acceleration'!#REF!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448592"/>
        <c:axId val="275448984"/>
      </c:scatterChart>
      <c:valAx>
        <c:axId val="275448592"/>
        <c:scaling>
          <c:orientation val="minMax"/>
          <c:max val="0.7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448984"/>
        <c:crosses val="autoZero"/>
        <c:crossBetween val="midCat"/>
      </c:valAx>
      <c:valAx>
        <c:axId val="275448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4485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22242190541165"/>
          <c:y val="8.2914572864321606E-2"/>
          <c:w val="0.80694553893437893"/>
          <c:h val="0.65829145728643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'1st Order'!$C$1</c:f>
              <c:strCache>
                <c:ptCount val="1"/>
                <c:pt idx="0">
                  <c:v>1st Order PRF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layout>
                <c:manualLayout>
                  <c:xMode val="edge"/>
                  <c:yMode val="edge"/>
                  <c:x val="0.24444477599389106"/>
                  <c:y val="9.5477386934673364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</c:trendlineLbl>
          </c:trendline>
          <c:xVal>
            <c:numRef>
              <c:f>'1st Order'!$B$2:$B$724</c:f>
              <c:numCache>
                <c:formatCode>General</c:formatCode>
                <c:ptCount val="723"/>
                <c:pt idx="0">
                  <c:v>120.78437599999999</c:v>
                </c:pt>
                <c:pt idx="1">
                  <c:v>123.239295</c:v>
                </c:pt>
                <c:pt idx="2">
                  <c:v>134.71977200000001</c:v>
                </c:pt>
                <c:pt idx="3">
                  <c:v>141.38062099999999</c:v>
                </c:pt>
                <c:pt idx="4">
                  <c:v>142.60841600000001</c:v>
                </c:pt>
                <c:pt idx="5">
                  <c:v>152.862503</c:v>
                </c:pt>
                <c:pt idx="6">
                  <c:v>161.53903700000001</c:v>
                </c:pt>
                <c:pt idx="7">
                  <c:v>169.86596800000001</c:v>
                </c:pt>
                <c:pt idx="8">
                  <c:v>181.52292600000001</c:v>
                </c:pt>
                <c:pt idx="9">
                  <c:v>198.262204</c:v>
                </c:pt>
                <c:pt idx="10">
                  <c:v>211.05879400000001</c:v>
                </c:pt>
                <c:pt idx="11">
                  <c:v>225.34535099999999</c:v>
                </c:pt>
                <c:pt idx="12">
                  <c:v>244.3638</c:v>
                </c:pt>
                <c:pt idx="13">
                  <c:v>256.195896</c:v>
                </c:pt>
                <c:pt idx="14">
                  <c:v>269.167958</c:v>
                </c:pt>
                <c:pt idx="15">
                  <c:v>284.33002099999999</c:v>
                </c:pt>
                <c:pt idx="16">
                  <c:v>300.018259</c:v>
                </c:pt>
                <c:pt idx="17">
                  <c:v>308.87133499999999</c:v>
                </c:pt>
                <c:pt idx="18">
                  <c:v>320.00205599999998</c:v>
                </c:pt>
                <c:pt idx="19">
                  <c:v>329.02886599999999</c:v>
                </c:pt>
                <c:pt idx="20">
                  <c:v>335.07671800000003</c:v>
                </c:pt>
                <c:pt idx="21">
                  <c:v>345.24413600000003</c:v>
                </c:pt>
                <c:pt idx="22">
                  <c:v>350.41452800000002</c:v>
                </c:pt>
                <c:pt idx="23">
                  <c:v>358.91601700000001</c:v>
                </c:pt>
                <c:pt idx="24">
                  <c:v>359.70537200000001</c:v>
                </c:pt>
                <c:pt idx="25">
                  <c:v>375.30584399999998</c:v>
                </c:pt>
                <c:pt idx="26">
                  <c:v>374.42887300000001</c:v>
                </c:pt>
                <c:pt idx="27">
                  <c:v>386.52475900000002</c:v>
                </c:pt>
                <c:pt idx="28">
                  <c:v>391.08218499999998</c:v>
                </c:pt>
                <c:pt idx="29">
                  <c:v>400.63483600000001</c:v>
                </c:pt>
                <c:pt idx="30">
                  <c:v>401.24868700000002</c:v>
                </c:pt>
                <c:pt idx="31">
                  <c:v>403.87862200000001</c:v>
                </c:pt>
                <c:pt idx="32">
                  <c:v>413.78182199999998</c:v>
                </c:pt>
                <c:pt idx="33">
                  <c:v>410.97726899999998</c:v>
                </c:pt>
                <c:pt idx="34">
                  <c:v>417.20044100000001</c:v>
                </c:pt>
                <c:pt idx="35">
                  <c:v>417.02484600000003</c:v>
                </c:pt>
                <c:pt idx="36">
                  <c:v>426.49030900000002</c:v>
                </c:pt>
                <c:pt idx="37">
                  <c:v>414.83417500000002</c:v>
                </c:pt>
                <c:pt idx="38">
                  <c:v>407.82225699999998</c:v>
                </c:pt>
                <c:pt idx="39">
                  <c:v>407.909719</c:v>
                </c:pt>
                <c:pt idx="40">
                  <c:v>396.691261</c:v>
                </c:pt>
                <c:pt idx="41">
                  <c:v>389.50469399999997</c:v>
                </c:pt>
                <c:pt idx="42">
                  <c:v>381.79121900000001</c:v>
                </c:pt>
                <c:pt idx="43">
                  <c:v>380.56424800000002</c:v>
                </c:pt>
                <c:pt idx="44">
                  <c:v>365.139769</c:v>
                </c:pt>
                <c:pt idx="45">
                  <c:v>362.597418</c:v>
                </c:pt>
                <c:pt idx="46">
                  <c:v>348.74890399999998</c:v>
                </c:pt>
                <c:pt idx="47">
                  <c:v>335.69023399999998</c:v>
                </c:pt>
                <c:pt idx="48">
                  <c:v>322.98217499999998</c:v>
                </c:pt>
                <c:pt idx="49">
                  <c:v>311.23656399999999</c:v>
                </c:pt>
                <c:pt idx="50">
                  <c:v>303.34911099999999</c:v>
                </c:pt>
                <c:pt idx="51">
                  <c:v>286.43408399999998</c:v>
                </c:pt>
                <c:pt idx="52">
                  <c:v>283.19023700000002</c:v>
                </c:pt>
                <c:pt idx="53">
                  <c:v>264.60970800000001</c:v>
                </c:pt>
                <c:pt idx="54">
                  <c:v>259.43916300000001</c:v>
                </c:pt>
                <c:pt idx="55">
                  <c:v>237.35230899999999</c:v>
                </c:pt>
                <c:pt idx="56">
                  <c:v>238.841758</c:v>
                </c:pt>
                <c:pt idx="57">
                  <c:v>217.80753200000001</c:v>
                </c:pt>
                <c:pt idx="58">
                  <c:v>209.919895</c:v>
                </c:pt>
                <c:pt idx="59">
                  <c:v>200.71593300000001</c:v>
                </c:pt>
                <c:pt idx="60">
                  <c:v>184.06393299999999</c:v>
                </c:pt>
                <c:pt idx="61">
                  <c:v>173.72229300000001</c:v>
                </c:pt>
                <c:pt idx="62">
                  <c:v>160.749956</c:v>
                </c:pt>
                <c:pt idx="63">
                  <c:v>159.87387100000001</c:v>
                </c:pt>
                <c:pt idx="64">
                  <c:v>147.253243</c:v>
                </c:pt>
                <c:pt idx="65">
                  <c:v>146.90251000000001</c:v>
                </c:pt>
                <c:pt idx="66">
                  <c:v>139.71490499999999</c:v>
                </c:pt>
                <c:pt idx="67">
                  <c:v>129.63675000000001</c:v>
                </c:pt>
                <c:pt idx="68">
                  <c:v>123.589296</c:v>
                </c:pt>
                <c:pt idx="69">
                  <c:v>126.83122</c:v>
                </c:pt>
                <c:pt idx="70">
                  <c:v>116.840191</c:v>
                </c:pt>
                <c:pt idx="71">
                  <c:v>115.175361</c:v>
                </c:pt>
                <c:pt idx="72">
                  <c:v>111.75628399999999</c:v>
                </c:pt>
                <c:pt idx="73">
                  <c:v>110.792615</c:v>
                </c:pt>
                <c:pt idx="74">
                  <c:v>103.167883</c:v>
                </c:pt>
                <c:pt idx="75">
                  <c:v>106.23524999999999</c:v>
                </c:pt>
                <c:pt idx="76">
                  <c:v>102.11547</c:v>
                </c:pt>
                <c:pt idx="77">
                  <c:v>95.717892000000006</c:v>
                </c:pt>
                <c:pt idx="78">
                  <c:v>90.108846999999997</c:v>
                </c:pt>
                <c:pt idx="79">
                  <c:v>88.004660999999999</c:v>
                </c:pt>
                <c:pt idx="80">
                  <c:v>77.224704000000003</c:v>
                </c:pt>
                <c:pt idx="81">
                  <c:v>71.177676000000005</c:v>
                </c:pt>
                <c:pt idx="82">
                  <c:v>69.42398</c:v>
                </c:pt>
                <c:pt idx="83">
                  <c:v>58.818793999999997</c:v>
                </c:pt>
                <c:pt idx="84">
                  <c:v>51.983325999999998</c:v>
                </c:pt>
                <c:pt idx="85">
                  <c:v>47.425443000000001</c:v>
                </c:pt>
                <c:pt idx="86">
                  <c:v>49.440761999999999</c:v>
                </c:pt>
                <c:pt idx="87">
                  <c:v>35.768850999999998</c:v>
                </c:pt>
                <c:pt idx="88">
                  <c:v>42.605051000000003</c:v>
                </c:pt>
                <c:pt idx="89">
                  <c:v>35.593071999999999</c:v>
                </c:pt>
                <c:pt idx="90">
                  <c:v>39.712364000000001</c:v>
                </c:pt>
                <c:pt idx="91">
                  <c:v>40.239027999999998</c:v>
                </c:pt>
                <c:pt idx="92">
                  <c:v>50.054340000000003</c:v>
                </c:pt>
                <c:pt idx="93">
                  <c:v>49.177674000000003</c:v>
                </c:pt>
                <c:pt idx="94">
                  <c:v>50.142473000000003</c:v>
                </c:pt>
                <c:pt idx="95">
                  <c:v>60.396864999999998</c:v>
                </c:pt>
                <c:pt idx="96">
                  <c:v>62.324570000000001</c:v>
                </c:pt>
                <c:pt idx="97">
                  <c:v>70.300645000000003</c:v>
                </c:pt>
                <c:pt idx="98">
                  <c:v>61.097721</c:v>
                </c:pt>
                <c:pt idx="99">
                  <c:v>79.765803000000005</c:v>
                </c:pt>
                <c:pt idx="100">
                  <c:v>75.471709000000004</c:v>
                </c:pt>
                <c:pt idx="101">
                  <c:v>86.339922000000001</c:v>
                </c:pt>
                <c:pt idx="102">
                  <c:v>88.881448000000006</c:v>
                </c:pt>
                <c:pt idx="103">
                  <c:v>90.020529999999994</c:v>
                </c:pt>
                <c:pt idx="104">
                  <c:v>92.475144</c:v>
                </c:pt>
                <c:pt idx="105">
                  <c:v>94.403183999999996</c:v>
                </c:pt>
                <c:pt idx="106">
                  <c:v>103.868464</c:v>
                </c:pt>
                <c:pt idx="107">
                  <c:v>91.511015999999998</c:v>
                </c:pt>
                <c:pt idx="108">
                  <c:v>105.70944</c:v>
                </c:pt>
                <c:pt idx="109">
                  <c:v>105.62127599999999</c:v>
                </c:pt>
                <c:pt idx="110">
                  <c:v>104.21919800000001</c:v>
                </c:pt>
                <c:pt idx="111">
                  <c:v>106.674116</c:v>
                </c:pt>
                <c:pt idx="112">
                  <c:v>106.585617</c:v>
                </c:pt>
                <c:pt idx="113">
                  <c:v>110.266774</c:v>
                </c:pt>
                <c:pt idx="114">
                  <c:v>100.801861</c:v>
                </c:pt>
                <c:pt idx="115">
                  <c:v>108.864879</c:v>
                </c:pt>
                <c:pt idx="116">
                  <c:v>105.62152</c:v>
                </c:pt>
                <c:pt idx="117">
                  <c:v>107.813137</c:v>
                </c:pt>
                <c:pt idx="118">
                  <c:v>110.35484700000001</c:v>
                </c:pt>
                <c:pt idx="119">
                  <c:v>116.752211</c:v>
                </c:pt>
              </c:numCache>
            </c:numRef>
          </c:xVal>
          <c:yVal>
            <c:numRef>
              <c:f>'1st Order'!$C$2:$C$724</c:f>
              <c:numCache>
                <c:formatCode>General</c:formatCode>
                <c:ptCount val="723"/>
                <c:pt idx="0">
                  <c:v>167.01163107514628</c:v>
                </c:pt>
                <c:pt idx="1">
                  <c:v>175.85805920525965</c:v>
                </c:pt>
                <c:pt idx="2">
                  <c:v>184.76648915322261</c:v>
                </c:pt>
                <c:pt idx="3">
                  <c:v>193.71250353176501</c:v>
                </c:pt>
                <c:pt idx="4">
                  <c:v>202.67158193730515</c:v>
                </c:pt>
                <c:pt idx="5">
                  <c:v>211.61916815867144</c:v>
                </c:pt>
                <c:pt idx="6">
                  <c:v>220.53073748397009</c:v>
                </c:pt>
                <c:pt idx="7">
                  <c:v>229.38186392111606</c:v>
                </c:pt>
                <c:pt idx="8">
                  <c:v>238.14828714777951</c:v>
                </c:pt>
                <c:pt idx="9">
                  <c:v>246.80597900724257</c:v>
                </c:pt>
                <c:pt idx="10">
                  <c:v>255.33120936790735</c:v>
                </c:pt>
                <c:pt idx="11">
                  <c:v>263.70061116593672</c:v>
                </c:pt>
                <c:pt idx="12">
                  <c:v>271.8912444527524</c:v>
                </c:pt>
                <c:pt idx="13">
                  <c:v>279.88065927183902</c:v>
                </c:pt>
                <c:pt idx="14">
                  <c:v>287.64695719251489</c:v>
                </c:pt>
                <c:pt idx="15">
                  <c:v>295.16885133200833</c:v>
                </c:pt>
                <c:pt idx="16">
                  <c:v>302.42572470132319</c:v>
                </c:pt>
                <c:pt idx="17">
                  <c:v>309.39768671497347</c:v>
                </c:pt>
                <c:pt idx="18">
                  <c:v>316.06562770969487</c:v>
                </c:pt>
                <c:pt idx="19">
                  <c:v>322.41127132270361</c:v>
                </c:pt>
                <c:pt idx="20">
                  <c:v>328.41722458593682</c:v>
                </c:pt>
                <c:pt idx="21">
                  <c:v>334.06702559896871</c:v>
                </c:pt>
                <c:pt idx="22">
                  <c:v>339.34518864993538</c:v>
                </c:pt>
                <c:pt idx="23">
                  <c:v>344.23724666079465</c:v>
                </c:pt>
                <c:pt idx="24">
                  <c:v>348.7297908405817</c:v>
                </c:pt>
                <c:pt idx="25">
                  <c:v>352.81050743797249</c:v>
                </c:pt>
                <c:pt idx="26">
                  <c:v>356.46821149242089</c:v>
                </c:pt>
                <c:pt idx="27">
                  <c:v>359.69287749135742</c:v>
                </c:pt>
                <c:pt idx="28">
                  <c:v>362.47566684942274</c:v>
                </c:pt>
                <c:pt idx="29">
                  <c:v>364.80895213441579</c:v>
                </c:pt>
                <c:pt idx="30">
                  <c:v>366.68633797355506</c:v>
                </c:pt>
                <c:pt idx="31">
                  <c:v>368.10267858275091</c:v>
                </c:pt>
                <c:pt idx="32">
                  <c:v>369.05409187084229</c:v>
                </c:pt>
                <c:pt idx="33">
                  <c:v>369.53797008013834</c:v>
                </c:pt>
                <c:pt idx="34">
                  <c:v>369.5529869341014</c:v>
                </c:pt>
                <c:pt idx="35">
                  <c:v>369.09910127257854</c:v>
                </c:pt>
                <c:pt idx="36">
                  <c:v>368.17755716461886</c:v>
                </c:pt>
                <c:pt idx="37">
                  <c:v>366.79088049856637</c:v>
                </c:pt>
                <c:pt idx="38">
                  <c:v>364.94287205877617</c:v>
                </c:pt>
                <c:pt idx="39">
                  <c:v>362.63859710792821</c:v>
                </c:pt>
                <c:pt idx="40">
                  <c:v>359.88437150349444</c:v>
                </c:pt>
                <c:pt idx="41">
                  <c:v>356.68774438641287</c:v>
                </c:pt>
                <c:pt idx="42">
                  <c:v>353.05747748941667</c:v>
                </c:pt>
                <c:pt idx="43">
                  <c:v>349.00352112173351</c:v>
                </c:pt>
                <c:pt idx="44">
                  <c:v>344.53698689598036</c:v>
                </c:pt>
                <c:pt idx="45">
                  <c:v>339.67011727200503</c:v>
                </c:pt>
                <c:pt idx="46">
                  <c:v>334.41625200115448</c:v>
                </c:pt>
                <c:pt idx="47">
                  <c:v>328.78979156294497</c:v>
                </c:pt>
                <c:pt idx="48">
                  <c:v>322.80615769434718</c:v>
                </c:pt>
                <c:pt idx="49">
                  <c:v>316.48175111987672</c:v>
                </c:pt>
                <c:pt idx="50">
                  <c:v>309.83390659835118</c:v>
                </c:pt>
                <c:pt idx="51">
                  <c:v>302.88084540951803</c:v>
                </c:pt>
                <c:pt idx="52">
                  <c:v>295.64162541079321</c:v>
                </c:pt>
                <c:pt idx="53">
                  <c:v>288.1360888010027</c:v>
                </c:pt>
                <c:pt idx="54">
                  <c:v>280.38480773429035</c:v>
                </c:pt>
                <c:pt idx="55">
                  <c:v>272.40902793327353</c:v>
                </c:pt>
                <c:pt idx="56">
                  <c:v>264.230610455999</c:v>
                </c:pt>
                <c:pt idx="57">
                  <c:v>255.87197177629679</c:v>
                </c:pt>
                <c:pt idx="58">
                  <c:v>247.35602234178464</c:v>
                </c:pt>
                <c:pt idx="59">
                  <c:v>238.70610377792781</c:v>
                </c:pt>
                <c:pt idx="60">
                  <c:v>229.94592491026154</c:v>
                </c:pt>
                <c:pt idx="61">
                  <c:v>221.09949678014749</c:v>
                </c:pt>
                <c:pt idx="62">
                  <c:v>212.19106683218467</c:v>
                </c:pt>
                <c:pt idx="63">
                  <c:v>203.24505245364281</c:v>
                </c:pt>
                <c:pt idx="64">
                  <c:v>194.28597404810199</c:v>
                </c:pt>
                <c:pt idx="65">
                  <c:v>185.33838782673584</c:v>
                </c:pt>
                <c:pt idx="66">
                  <c:v>176.42681850143759</c:v>
                </c:pt>
                <c:pt idx="67">
                  <c:v>167.57569206429125</c:v>
                </c:pt>
                <c:pt idx="68">
                  <c:v>158.8092688376278</c:v>
                </c:pt>
                <c:pt idx="69">
                  <c:v>150.15157697816522</c:v>
                </c:pt>
                <c:pt idx="70">
                  <c:v>141.6263466175001</c:v>
                </c:pt>
                <c:pt idx="71">
                  <c:v>133.25694481947062</c:v>
                </c:pt>
                <c:pt idx="72">
                  <c:v>125.06631153265538</c:v>
                </c:pt>
                <c:pt idx="73">
                  <c:v>117.07689671356859</c:v>
                </c:pt>
                <c:pt idx="74">
                  <c:v>109.31059879289263</c:v>
                </c:pt>
                <c:pt idx="75">
                  <c:v>101.78870465339951</c:v>
                </c:pt>
                <c:pt idx="76">
                  <c:v>94.531831284084419</c:v>
                </c:pt>
                <c:pt idx="77">
                  <c:v>87.559869270434234</c:v>
                </c:pt>
                <c:pt idx="78">
                  <c:v>80.891928275712957</c:v>
                </c:pt>
                <c:pt idx="79">
                  <c:v>74.546284662704153</c:v>
                </c:pt>
                <c:pt idx="80">
                  <c:v>68.540331399470858</c:v>
                </c:pt>
                <c:pt idx="81">
                  <c:v>62.890530386439053</c:v>
                </c:pt>
                <c:pt idx="82">
                  <c:v>57.612367335472385</c:v>
                </c:pt>
                <c:pt idx="83">
                  <c:v>52.720309324613112</c:v>
                </c:pt>
                <c:pt idx="84">
                  <c:v>48.227765144826094</c:v>
                </c:pt>
                <c:pt idx="85">
                  <c:v>44.147048547435304</c:v>
                </c:pt>
                <c:pt idx="86">
                  <c:v>40.48934449298693</c:v>
                </c:pt>
                <c:pt idx="87">
                  <c:v>37.264678494050429</c:v>
                </c:pt>
                <c:pt idx="88">
                  <c:v>34.481889135985114</c:v>
                </c:pt>
                <c:pt idx="89">
                  <c:v>32.148603850992089</c:v>
                </c:pt>
                <c:pt idx="90">
                  <c:v>30.271218011852767</c:v>
                </c:pt>
                <c:pt idx="91">
                  <c:v>28.854877402656911</c:v>
                </c:pt>
                <c:pt idx="92">
                  <c:v>27.903464114565566</c:v>
                </c:pt>
                <c:pt idx="93">
                  <c:v>27.419585905269457</c:v>
                </c:pt>
                <c:pt idx="94">
                  <c:v>27.404569051306368</c:v>
                </c:pt>
                <c:pt idx="95">
                  <c:v>27.858454712829229</c:v>
                </c:pt>
                <c:pt idx="96">
                  <c:v>28.779998820788961</c:v>
                </c:pt>
                <c:pt idx="97">
                  <c:v>30.166675486841314</c:v>
                </c:pt>
                <c:pt idx="98">
                  <c:v>32.014683926631506</c:v>
                </c:pt>
                <c:pt idx="99">
                  <c:v>34.318958877479588</c:v>
                </c:pt>
                <c:pt idx="100">
                  <c:v>37.073184481913103</c:v>
                </c:pt>
                <c:pt idx="101">
                  <c:v>40.269811598994494</c:v>
                </c:pt>
                <c:pt idx="102">
                  <c:v>43.900078495991011</c:v>
                </c:pt>
                <c:pt idx="103">
                  <c:v>47.954034863673854</c:v>
                </c:pt>
                <c:pt idx="104">
                  <c:v>52.420569089426976</c:v>
                </c:pt>
                <c:pt idx="105">
                  <c:v>57.287438713402736</c:v>
                </c:pt>
                <c:pt idx="106">
                  <c:v>62.541303984252721</c:v>
                </c:pt>
                <c:pt idx="107">
                  <c:v>68.167764422462028</c:v>
                </c:pt>
                <c:pt idx="108">
                  <c:v>74.15139829106073</c:v>
                </c:pt>
                <c:pt idx="109">
                  <c:v>80.475804865529938</c:v>
                </c:pt>
                <c:pt idx="110">
                  <c:v>87.12364938705548</c:v>
                </c:pt>
                <c:pt idx="111">
                  <c:v>94.076710575889734</c:v>
                </c:pt>
                <c:pt idx="112">
                  <c:v>101.31593057461332</c:v>
                </c:pt>
                <c:pt idx="113">
                  <c:v>108.8214671844039</c:v>
                </c:pt>
                <c:pt idx="114">
                  <c:v>116.57274825111729</c:v>
                </c:pt>
                <c:pt idx="115">
                  <c:v>124.54852805213271</c:v>
                </c:pt>
                <c:pt idx="116">
                  <c:v>132.72694552940709</c:v>
                </c:pt>
                <c:pt idx="117">
                  <c:v>141.08558420911098</c:v>
                </c:pt>
                <c:pt idx="118">
                  <c:v>149.60153364362139</c:v>
                </c:pt>
                <c:pt idx="119">
                  <c:v>158.25145220747822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732112"/>
        <c:axId val="272732504"/>
      </c:scatterChart>
      <c:valAx>
        <c:axId val="272732112"/>
        <c:scaling>
          <c:orientation val="minMax"/>
          <c:max val="450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1st Order Approximation PRF (N)</a:t>
                </a:r>
              </a:p>
            </c:rich>
          </c:tx>
          <c:layout>
            <c:manualLayout>
              <c:xMode val="edge"/>
              <c:yMode val="edge"/>
              <c:x val="0.33472267621890761"/>
              <c:y val="0.86934673366834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2732504"/>
        <c:crosses val="autoZero"/>
        <c:crossBetween val="midCat"/>
        <c:majorUnit val="50"/>
      </c:valAx>
      <c:valAx>
        <c:axId val="2727325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Raw PRF (N)</a:t>
                </a:r>
              </a:p>
            </c:rich>
          </c:tx>
          <c:layout>
            <c:manualLayout>
              <c:xMode val="edge"/>
              <c:yMode val="edge"/>
              <c:x val="2.2222252363081004E-2"/>
              <c:y val="0.251256281407035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27321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'Velocity and Acceleration'!#REF!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'Velocity and Acceleration'!#REF!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'Velocity and Acceleration'!#REF!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449768"/>
        <c:axId val="275450160"/>
      </c:scatterChart>
      <c:valAx>
        <c:axId val="27544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450160"/>
        <c:crosses val="autoZero"/>
        <c:crossBetween val="midCat"/>
      </c:valAx>
      <c:valAx>
        <c:axId val="27545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4497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'Velocity and Acceleration'!#REF!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'Velocity and Acceleration'!#REF!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450944"/>
        <c:axId val="275451336"/>
      </c:scatterChart>
      <c:valAx>
        <c:axId val="27545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451336"/>
        <c:crosses val="autoZero"/>
        <c:crossBetween val="midCat"/>
      </c:valAx>
      <c:valAx>
        <c:axId val="275451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4509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Ref>
              <c:f>'Velocity and Acceleration'!#REF!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593608"/>
        <c:axId val="275594000"/>
      </c:scatterChart>
      <c:valAx>
        <c:axId val="275593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594000"/>
        <c:crosses val="autoZero"/>
        <c:crossBetween val="midCat"/>
      </c:valAx>
      <c:valAx>
        <c:axId val="275594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5936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89479329378676"/>
          <c:y val="9.0592334494773524E-2"/>
          <c:w val="0.80575728266749724"/>
          <c:h val="0.81881533101045301"/>
        </c:manualLayout>
      </c:layout>
      <c:scatterChart>
        <c:scatterStyle val="lineMarker"/>
        <c:varyColors val="0"/>
        <c:ser>
          <c:idx val="0"/>
          <c:order val="0"/>
          <c:tx>
            <c:v>Raw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'Velocity and Acceleration'!$F$2:$F$1242</c:f>
              <c:numCache>
                <c:formatCode>General</c:formatCode>
                <c:ptCount val="1241"/>
                <c:pt idx="0">
                  <c:v>-8.3333333333333329E-2</c:v>
                </c:pt>
                <c:pt idx="1">
                  <c:v>-7.9166666666666663E-2</c:v>
                </c:pt>
                <c:pt idx="2">
                  <c:v>-7.4999999999999997E-2</c:v>
                </c:pt>
                <c:pt idx="3">
                  <c:v>-7.0833333333333331E-2</c:v>
                </c:pt>
                <c:pt idx="4">
                  <c:v>-6.6666666666666666E-2</c:v>
                </c:pt>
                <c:pt idx="5">
                  <c:v>-6.2499999999999993E-2</c:v>
                </c:pt>
                <c:pt idx="6">
                  <c:v>-5.8333333333333327E-2</c:v>
                </c:pt>
                <c:pt idx="7">
                  <c:v>-5.4166666666666662E-2</c:v>
                </c:pt>
                <c:pt idx="8">
                  <c:v>-4.9999999999999996E-2</c:v>
                </c:pt>
                <c:pt idx="9">
                  <c:v>-4.583333333333333E-2</c:v>
                </c:pt>
                <c:pt idx="10">
                  <c:v>-4.1666666666666664E-2</c:v>
                </c:pt>
                <c:pt idx="11">
                  <c:v>-3.7499999999999999E-2</c:v>
                </c:pt>
                <c:pt idx="12">
                  <c:v>-3.3333333333333333E-2</c:v>
                </c:pt>
                <c:pt idx="13">
                  <c:v>-2.9166666666666664E-2</c:v>
                </c:pt>
                <c:pt idx="14">
                  <c:v>-2.4999999999999998E-2</c:v>
                </c:pt>
                <c:pt idx="15">
                  <c:v>-2.0833333333333332E-2</c:v>
                </c:pt>
                <c:pt idx="16">
                  <c:v>-1.6666666666666666E-2</c:v>
                </c:pt>
                <c:pt idx="17">
                  <c:v>-1.2500000000000001E-2</c:v>
                </c:pt>
                <c:pt idx="18">
                  <c:v>-8.3333333333333332E-3</c:v>
                </c:pt>
                <c:pt idx="19">
                  <c:v>-4.1666666666666666E-3</c:v>
                </c:pt>
                <c:pt idx="20">
                  <c:v>0</c:v>
                </c:pt>
                <c:pt idx="21">
                  <c:v>4.1666666666666666E-3</c:v>
                </c:pt>
                <c:pt idx="22">
                  <c:v>8.3333333333333332E-3</c:v>
                </c:pt>
                <c:pt idx="23">
                  <c:v>1.2500000000000001E-2</c:v>
                </c:pt>
                <c:pt idx="24">
                  <c:v>1.6666666666666666E-2</c:v>
                </c:pt>
                <c:pt idx="25">
                  <c:v>2.0833333333333332E-2</c:v>
                </c:pt>
                <c:pt idx="26">
                  <c:v>2.5000000000000001E-2</c:v>
                </c:pt>
                <c:pt idx="27">
                  <c:v>2.9166666666666664E-2</c:v>
                </c:pt>
                <c:pt idx="28">
                  <c:v>3.3333333333333333E-2</c:v>
                </c:pt>
                <c:pt idx="29">
                  <c:v>3.7499999999999999E-2</c:v>
                </c:pt>
                <c:pt idx="30">
                  <c:v>4.1666666666666664E-2</c:v>
                </c:pt>
                <c:pt idx="31">
                  <c:v>4.583333333333333E-2</c:v>
                </c:pt>
                <c:pt idx="32">
                  <c:v>0.05</c:v>
                </c:pt>
                <c:pt idx="33">
                  <c:v>5.4166666666666662E-2</c:v>
                </c:pt>
                <c:pt idx="34">
                  <c:v>5.8333333333333327E-2</c:v>
                </c:pt>
                <c:pt idx="35">
                  <c:v>6.25E-2</c:v>
                </c:pt>
                <c:pt idx="36">
                  <c:v>6.6666666666666666E-2</c:v>
                </c:pt>
                <c:pt idx="37">
                  <c:v>7.0833333333333331E-2</c:v>
                </c:pt>
                <c:pt idx="38">
                  <c:v>7.4999999999999997E-2</c:v>
                </c:pt>
                <c:pt idx="39">
                  <c:v>7.9166666666666663E-2</c:v>
                </c:pt>
                <c:pt idx="40">
                  <c:v>8.3333333333333329E-2</c:v>
                </c:pt>
                <c:pt idx="41">
                  <c:v>8.7499999999999994E-2</c:v>
                </c:pt>
                <c:pt idx="42">
                  <c:v>9.166666666666666E-2</c:v>
                </c:pt>
                <c:pt idx="43">
                  <c:v>9.5833333333333326E-2</c:v>
                </c:pt>
                <c:pt idx="44">
                  <c:v>0.1</c:v>
                </c:pt>
                <c:pt idx="45">
                  <c:v>0.10416666666666666</c:v>
                </c:pt>
                <c:pt idx="46">
                  <c:v>0.10833333333333332</c:v>
                </c:pt>
                <c:pt idx="47">
                  <c:v>0.1125</c:v>
                </c:pt>
                <c:pt idx="48">
                  <c:v>0.11666666666666665</c:v>
                </c:pt>
                <c:pt idx="49">
                  <c:v>0.12083333333333332</c:v>
                </c:pt>
                <c:pt idx="50">
                  <c:v>0.125</c:v>
                </c:pt>
                <c:pt idx="51">
                  <c:v>0.12916666666666665</c:v>
                </c:pt>
                <c:pt idx="52">
                  <c:v>0.13333333333333333</c:v>
                </c:pt>
                <c:pt idx="53">
                  <c:v>0.13750000000000001</c:v>
                </c:pt>
                <c:pt idx="54">
                  <c:v>0.14166666666666669</c:v>
                </c:pt>
                <c:pt idx="55">
                  <c:v>0.14583333333333337</c:v>
                </c:pt>
                <c:pt idx="56">
                  <c:v>0.15</c:v>
                </c:pt>
                <c:pt idx="57">
                  <c:v>0.15416666666666673</c:v>
                </c:pt>
                <c:pt idx="58">
                  <c:v>0.15833333333333341</c:v>
                </c:pt>
                <c:pt idx="59">
                  <c:v>0.16250000000000001</c:v>
                </c:pt>
                <c:pt idx="60">
                  <c:v>0.16666666666666677</c:v>
                </c:pt>
                <c:pt idx="61">
                  <c:v>0.17083333333333345</c:v>
                </c:pt>
                <c:pt idx="62">
                  <c:v>0.17499999999999999</c:v>
                </c:pt>
                <c:pt idx="63">
                  <c:v>0.17916666666666681</c:v>
                </c:pt>
                <c:pt idx="64">
                  <c:v>0.18333333333333349</c:v>
                </c:pt>
                <c:pt idx="65">
                  <c:v>0.1875</c:v>
                </c:pt>
                <c:pt idx="66">
                  <c:v>0.19166666666666685</c:v>
                </c:pt>
                <c:pt idx="67">
                  <c:v>0.19583333333333353</c:v>
                </c:pt>
                <c:pt idx="68">
                  <c:v>0.2</c:v>
                </c:pt>
                <c:pt idx="69">
                  <c:v>0.20416666666666689</c:v>
                </c:pt>
                <c:pt idx="70">
                  <c:v>0.20833333333333356</c:v>
                </c:pt>
                <c:pt idx="71">
                  <c:v>0.21249999999999999</c:v>
                </c:pt>
                <c:pt idx="72">
                  <c:v>0.21666666666666692</c:v>
                </c:pt>
                <c:pt idx="73">
                  <c:v>0.2208333333333336</c:v>
                </c:pt>
                <c:pt idx="74">
                  <c:v>0.22500000000000001</c:v>
                </c:pt>
                <c:pt idx="75">
                  <c:v>0.22916666666666696</c:v>
                </c:pt>
                <c:pt idx="76">
                  <c:v>0.23333333333333364</c:v>
                </c:pt>
                <c:pt idx="77">
                  <c:v>0.23749999999999999</c:v>
                </c:pt>
                <c:pt idx="78">
                  <c:v>0.241666666666667</c:v>
                </c:pt>
                <c:pt idx="79">
                  <c:v>0.24583333333333368</c:v>
                </c:pt>
                <c:pt idx="80">
                  <c:v>0.25</c:v>
                </c:pt>
                <c:pt idx="81">
                  <c:v>0.25416666666666698</c:v>
                </c:pt>
                <c:pt idx="82">
                  <c:v>0.25833333333333364</c:v>
                </c:pt>
                <c:pt idx="83">
                  <c:v>0.26250000000000001</c:v>
                </c:pt>
                <c:pt idx="84">
                  <c:v>0.26666666666666694</c:v>
                </c:pt>
                <c:pt idx="85">
                  <c:v>0.27083333333333359</c:v>
                </c:pt>
                <c:pt idx="86">
                  <c:v>0.27500000000000002</c:v>
                </c:pt>
                <c:pt idx="87">
                  <c:v>0.2791666666666669</c:v>
                </c:pt>
                <c:pt idx="88">
                  <c:v>0.28333333333333355</c:v>
                </c:pt>
                <c:pt idx="89">
                  <c:v>0.28749999999999998</c:v>
                </c:pt>
                <c:pt idx="90">
                  <c:v>0.29166666666666685</c:v>
                </c:pt>
                <c:pt idx="91">
                  <c:v>0.2958333333333335</c:v>
                </c:pt>
                <c:pt idx="92">
                  <c:v>0.3</c:v>
                </c:pt>
                <c:pt idx="93">
                  <c:v>0.30416666666666681</c:v>
                </c:pt>
                <c:pt idx="94">
                  <c:v>0.30833333333333346</c:v>
                </c:pt>
                <c:pt idx="95">
                  <c:v>0.3125</c:v>
                </c:pt>
                <c:pt idx="96">
                  <c:v>0.31666666666666676</c:v>
                </c:pt>
                <c:pt idx="97">
                  <c:v>0.32083333333333341</c:v>
                </c:pt>
                <c:pt idx="98">
                  <c:v>0.32500000000000001</c:v>
                </c:pt>
                <c:pt idx="99">
                  <c:v>0.32916666666666672</c:v>
                </c:pt>
                <c:pt idx="100">
                  <c:v>0.33333333333333337</c:v>
                </c:pt>
                <c:pt idx="101">
                  <c:v>0.33750000000000002</c:v>
                </c:pt>
                <c:pt idx="102">
                  <c:v>0.34166666666666667</c:v>
                </c:pt>
                <c:pt idx="103">
                  <c:v>0.34583333333333333</c:v>
                </c:pt>
                <c:pt idx="104">
                  <c:v>0.35</c:v>
                </c:pt>
                <c:pt idx="105">
                  <c:v>0.35416666666666663</c:v>
                </c:pt>
                <c:pt idx="106">
                  <c:v>0.35833333333333328</c:v>
                </c:pt>
                <c:pt idx="107">
                  <c:v>0.36249999999999999</c:v>
                </c:pt>
                <c:pt idx="108">
                  <c:v>0.36666666666666659</c:v>
                </c:pt>
                <c:pt idx="109">
                  <c:v>0.37083333333333324</c:v>
                </c:pt>
                <c:pt idx="110">
                  <c:v>0.375</c:v>
                </c:pt>
                <c:pt idx="111">
                  <c:v>0.37916666666666654</c:v>
                </c:pt>
                <c:pt idx="112">
                  <c:v>0.38333333333333319</c:v>
                </c:pt>
                <c:pt idx="113">
                  <c:v>0.38750000000000001</c:v>
                </c:pt>
                <c:pt idx="114">
                  <c:v>0.3916666666666665</c:v>
                </c:pt>
                <c:pt idx="115">
                  <c:v>0.39583333333333315</c:v>
                </c:pt>
                <c:pt idx="116">
                  <c:v>0.4</c:v>
                </c:pt>
                <c:pt idx="117">
                  <c:v>0.40416666666666645</c:v>
                </c:pt>
                <c:pt idx="118">
                  <c:v>0.4083333333333331</c:v>
                </c:pt>
                <c:pt idx="119">
                  <c:v>0.41249999999999998</c:v>
                </c:pt>
                <c:pt idx="120">
                  <c:v>0.41666666666666641</c:v>
                </c:pt>
                <c:pt idx="121">
                  <c:v>0.42083333333333306</c:v>
                </c:pt>
                <c:pt idx="122">
                  <c:v>0.42499999999999999</c:v>
                </c:pt>
                <c:pt idx="123">
                  <c:v>0.42916666666666636</c:v>
                </c:pt>
                <c:pt idx="124">
                  <c:v>0.43333333333333302</c:v>
                </c:pt>
                <c:pt idx="125">
                  <c:v>0.4375</c:v>
                </c:pt>
                <c:pt idx="126">
                  <c:v>0.44166666666666632</c:v>
                </c:pt>
                <c:pt idx="127">
                  <c:v>0.44583333333333297</c:v>
                </c:pt>
                <c:pt idx="128">
                  <c:v>0.45</c:v>
                </c:pt>
                <c:pt idx="129">
                  <c:v>0.45416666666666627</c:v>
                </c:pt>
                <c:pt idx="130">
                  <c:v>0.45833333333333293</c:v>
                </c:pt>
                <c:pt idx="131">
                  <c:v>0.46250000000000002</c:v>
                </c:pt>
                <c:pt idx="132">
                  <c:v>0.46666666666666623</c:v>
                </c:pt>
                <c:pt idx="133">
                  <c:v>0.47083333333333288</c:v>
                </c:pt>
                <c:pt idx="134">
                  <c:v>0.47499999999999998</c:v>
                </c:pt>
                <c:pt idx="135">
                  <c:v>0.47916666666666619</c:v>
                </c:pt>
                <c:pt idx="136">
                  <c:v>0.48333333333333284</c:v>
                </c:pt>
                <c:pt idx="137">
                  <c:v>0.48749999999999949</c:v>
                </c:pt>
                <c:pt idx="138">
                  <c:v>0.49166666666666614</c:v>
                </c:pt>
                <c:pt idx="139">
                  <c:v>0.49583333333333279</c:v>
                </c:pt>
                <c:pt idx="140">
                  <c:v>0.49999999999999944</c:v>
                </c:pt>
                <c:pt idx="141">
                  <c:v>0.5041666666666661</c:v>
                </c:pt>
                <c:pt idx="142">
                  <c:v>0.50833333333333275</c:v>
                </c:pt>
                <c:pt idx="143">
                  <c:v>0.5124999999999994</c:v>
                </c:pt>
                <c:pt idx="144">
                  <c:v>0.51666666666666605</c:v>
                </c:pt>
                <c:pt idx="145">
                  <c:v>0.5208333333333327</c:v>
                </c:pt>
                <c:pt idx="146">
                  <c:v>0.52499999999999936</c:v>
                </c:pt>
                <c:pt idx="147">
                  <c:v>0.52916666666666601</c:v>
                </c:pt>
                <c:pt idx="148">
                  <c:v>0.53333333333333266</c:v>
                </c:pt>
                <c:pt idx="149">
                  <c:v>0.53749999999999931</c:v>
                </c:pt>
                <c:pt idx="150">
                  <c:v>0.54166666666666596</c:v>
                </c:pt>
                <c:pt idx="151">
                  <c:v>0.54583333333333262</c:v>
                </c:pt>
                <c:pt idx="152">
                  <c:v>0.54999999999999927</c:v>
                </c:pt>
                <c:pt idx="153">
                  <c:v>0.55416666666666592</c:v>
                </c:pt>
                <c:pt idx="154">
                  <c:v>0.55833333333333257</c:v>
                </c:pt>
                <c:pt idx="155">
                  <c:v>0.56249999999999922</c:v>
                </c:pt>
                <c:pt idx="156">
                  <c:v>0.56666666666666587</c:v>
                </c:pt>
              </c:numCache>
            </c:numRef>
          </c:xVal>
          <c:yVal>
            <c:numRef>
              <c:f>'Velocity and Acceleration'!$O$2:$O$1242</c:f>
              <c:numCache>
                <c:formatCode>General</c:formatCode>
                <c:ptCount val="1241"/>
                <c:pt idx="21">
                  <c:v>5.8519110685521625</c:v>
                </c:pt>
                <c:pt idx="22">
                  <c:v>6.7514993582742724</c:v>
                </c:pt>
                <c:pt idx="23">
                  <c:v>7.1454111499344108</c:v>
                </c:pt>
                <c:pt idx="24">
                  <c:v>7.9325888005302065</c:v>
                </c:pt>
                <c:pt idx="25">
                  <c:v>7.59500150270277</c:v>
                </c:pt>
                <c:pt idx="26">
                  <c:v>7.1453050052742046</c:v>
                </c:pt>
                <c:pt idx="27">
                  <c:v>7.8198877797272122</c:v>
                </c:pt>
                <c:pt idx="28">
                  <c:v>7.9324175717983163</c:v>
                </c:pt>
                <c:pt idx="29">
                  <c:v>6.9205468180076597</c:v>
                </c:pt>
                <c:pt idx="30">
                  <c:v>8.3260649557005824</c:v>
                </c:pt>
                <c:pt idx="31">
                  <c:v>10.01317543186793</c:v>
                </c:pt>
                <c:pt idx="32">
                  <c:v>8.2700960129162144</c:v>
                </c:pt>
                <c:pt idx="33">
                  <c:v>7.7637345572765506</c:v>
                </c:pt>
                <c:pt idx="34">
                  <c:v>6.2455845116732043</c:v>
                </c:pt>
                <c:pt idx="35">
                  <c:v>5.5144819911722429</c:v>
                </c:pt>
                <c:pt idx="36">
                  <c:v>5.9079992495814091</c:v>
                </c:pt>
                <c:pt idx="37">
                  <c:v>5.0081746470554132</c:v>
                </c:pt>
                <c:pt idx="38">
                  <c:v>3.9960175404092988</c:v>
                </c:pt>
                <c:pt idx="39">
                  <c:v>2.8713717449308622</c:v>
                </c:pt>
                <c:pt idx="40">
                  <c:v>3.152189975622087</c:v>
                </c:pt>
                <c:pt idx="41">
                  <c:v>1.6901260753124707</c:v>
                </c:pt>
                <c:pt idx="42">
                  <c:v>0.84650681367502778</c:v>
                </c:pt>
                <c:pt idx="43">
                  <c:v>1.2966108952891968</c:v>
                </c:pt>
                <c:pt idx="44">
                  <c:v>0.56554739964134637</c:v>
                </c:pt>
                <c:pt idx="45">
                  <c:v>0.22752650105957214</c:v>
                </c:pt>
                <c:pt idx="46">
                  <c:v>-1.0654207839740322</c:v>
                </c:pt>
                <c:pt idx="47">
                  <c:v>-1.0655379438332349</c:v>
                </c:pt>
                <c:pt idx="48">
                  <c:v>-1.8530580945427424</c:v>
                </c:pt>
                <c:pt idx="49">
                  <c:v>-2.7526984174021112</c:v>
                </c:pt>
                <c:pt idx="50">
                  <c:v>-1.9091832646893541</c:v>
                </c:pt>
                <c:pt idx="51">
                  <c:v>-1.9091832646893541</c:v>
                </c:pt>
                <c:pt idx="52">
                  <c:v>-2.3589708627582264</c:v>
                </c:pt>
                <c:pt idx="53">
                  <c:v>-3.2025641504770777</c:v>
                </c:pt>
                <c:pt idx="54">
                  <c:v>-3.0340523646870827</c:v>
                </c:pt>
                <c:pt idx="55">
                  <c:v>-3.5399281437853372</c:v>
                </c:pt>
                <c:pt idx="56">
                  <c:v>-4.66474521064589</c:v>
                </c:pt>
                <c:pt idx="57">
                  <c:v>-3.3152370763257397</c:v>
                </c:pt>
                <c:pt idx="58">
                  <c:v>-3.2590317780877114</c:v>
                </c:pt>
                <c:pt idx="59">
                  <c:v>-3.8212300579328109</c:v>
                </c:pt>
                <c:pt idx="60">
                  <c:v>-4.3835995238601688</c:v>
                </c:pt>
                <c:pt idx="61">
                  <c:v>-4.3274722753283132</c:v>
                </c:pt>
                <c:pt idx="62">
                  <c:v>-4.4961943573529553</c:v>
                </c:pt>
                <c:pt idx="63">
                  <c:v>-5.3957956553592368</c:v>
                </c:pt>
                <c:pt idx="64">
                  <c:v>-4.608446733381804</c:v>
                </c:pt>
                <c:pt idx="65">
                  <c:v>-4.2712539688054685</c:v>
                </c:pt>
                <c:pt idx="66">
                  <c:v>-3.8212560745014739</c:v>
                </c:pt>
                <c:pt idx="67">
                  <c:v>-4.4961683407844273</c:v>
                </c:pt>
                <c:pt idx="68">
                  <c:v>-4.383625540428846</c:v>
                </c:pt>
                <c:pt idx="69">
                  <c:v>-4.6085529206916425</c:v>
                </c:pt>
                <c:pt idx="70">
                  <c:v>-5.3397615858533971</c:v>
                </c:pt>
                <c:pt idx="71">
                  <c:v>-4.2148123577639263</c:v>
                </c:pt>
                <c:pt idx="72">
                  <c:v>-3.7648664965968415</c:v>
                </c:pt>
                <c:pt idx="73">
                  <c:v>-3.5962896267355071</c:v>
                </c:pt>
                <c:pt idx="74">
                  <c:v>-4.0461443872616218</c:v>
                </c:pt>
                <c:pt idx="75">
                  <c:v>-3.8775935766186018</c:v>
                </c:pt>
                <c:pt idx="76">
                  <c:v>-3.708741326450701</c:v>
                </c:pt>
                <c:pt idx="77">
                  <c:v>-3.8775675174002679</c:v>
                </c:pt>
                <c:pt idx="78">
                  <c:v>-3.4838530136901289</c:v>
                </c:pt>
                <c:pt idx="79">
                  <c:v>-3.9336536626937306</c:v>
                </c:pt>
                <c:pt idx="80">
                  <c:v>-3.9902274776148658</c:v>
                </c:pt>
                <c:pt idx="81">
                  <c:v>-4.4962073656372823</c:v>
                </c:pt>
                <c:pt idx="82">
                  <c:v>-5.2272187854979686</c:v>
                </c:pt>
                <c:pt idx="83">
                  <c:v>-4.7772208911938732</c:v>
                </c:pt>
                <c:pt idx="84">
                  <c:v>-5.4520530293847864</c:v>
                </c:pt>
                <c:pt idx="85">
                  <c:v>-5.6209052369033605</c:v>
                </c:pt>
                <c:pt idx="86">
                  <c:v>-5.3961751445909751</c:v>
                </c:pt>
                <c:pt idx="87">
                  <c:v>-5.3959388317869461</c:v>
                </c:pt>
                <c:pt idx="88">
                  <c:v>-6.183090465814205</c:v>
                </c:pt>
                <c:pt idx="89">
                  <c:v>-7.532756777932077</c:v>
                </c:pt>
                <c:pt idx="90">
                  <c:v>-6.464303272406859</c:v>
                </c:pt>
                <c:pt idx="91">
                  <c:v>-6.1831836021898958</c:v>
                </c:pt>
                <c:pt idx="92">
                  <c:v>-6.1829602976711096</c:v>
                </c:pt>
                <c:pt idx="93">
                  <c:v>-5.4521331574766476</c:v>
                </c:pt>
                <c:pt idx="94">
                  <c:v>-5.2835042118274167</c:v>
                </c:pt>
                <c:pt idx="95">
                  <c:v>-4.6645479226953581</c:v>
                </c:pt>
                <c:pt idx="96">
                  <c:v>-5.8456634241699987</c:v>
                </c:pt>
                <c:pt idx="97">
                  <c:v>-5.3393951049060648</c:v>
                </c:pt>
                <c:pt idx="98">
                  <c:v>-2.6962698146445261</c:v>
                </c:pt>
                <c:pt idx="99">
                  <c:v>-4.3274202421907626</c:v>
                </c:pt>
                <c:pt idx="100">
                  <c:v>-5.6209312534719498</c:v>
                </c:pt>
                <c:pt idx="101">
                  <c:v>-4.3838097774453448</c:v>
                </c:pt>
                <c:pt idx="102">
                  <c:v>-4.0464848516402583</c:v>
                </c:pt>
                <c:pt idx="103">
                  <c:v>-5.0583925945480779</c:v>
                </c:pt>
                <c:pt idx="104">
                  <c:v>-4.4396876622396579</c:v>
                </c:pt>
                <c:pt idx="105">
                  <c:v>-3.9897808685761547</c:v>
                </c:pt>
                <c:pt idx="106">
                  <c:v>-4.2147863411947606</c:v>
                </c:pt>
                <c:pt idx="107">
                  <c:v>-2.696649303875712</c:v>
                </c:pt>
                <c:pt idx="108">
                  <c:v>-2.0779573798516751</c:v>
                </c:pt>
                <c:pt idx="109">
                  <c:v>-2.1902638674034378</c:v>
                </c:pt>
                <c:pt idx="110">
                  <c:v>-1.6279074097602177</c:v>
                </c:pt>
                <c:pt idx="111">
                  <c:v>-0.78472174887723056</c:v>
                </c:pt>
                <c:pt idx="112">
                  <c:v>-0.55966420047051957</c:v>
                </c:pt>
                <c:pt idx="113">
                  <c:v>1.1839900025778902</c:v>
                </c:pt>
                <c:pt idx="114">
                  <c:v>2.3649733001735584</c:v>
                </c:pt>
                <c:pt idx="115">
                  <c:v>2.64606487543639</c:v>
                </c:pt>
                <c:pt idx="116">
                  <c:v>2.9275770431687422</c:v>
                </c:pt>
                <c:pt idx="117">
                  <c:v>3.377548920904121</c:v>
                </c:pt>
                <c:pt idx="118">
                  <c:v>4.5581637018169738</c:v>
                </c:pt>
                <c:pt idx="119">
                  <c:v>4.8956058301311067</c:v>
                </c:pt>
                <c:pt idx="120">
                  <c:v>6.1330047222004405</c:v>
                </c:pt>
                <c:pt idx="121">
                  <c:v>6.7515404188626018</c:v>
                </c:pt>
                <c:pt idx="122">
                  <c:v>5.7955756021706355</c:v>
                </c:pt>
                <c:pt idx="123">
                  <c:v>5.9080903502216175</c:v>
                </c:pt>
                <c:pt idx="124">
                  <c:v>6.3016206169147022</c:v>
                </c:pt>
                <c:pt idx="125">
                  <c:v>6.1891579446515843</c:v>
                </c:pt>
                <c:pt idx="126">
                  <c:v>5.401769997820538</c:v>
                </c:pt>
                <c:pt idx="127">
                  <c:v>5.4579752960581507</c:v>
                </c:pt>
                <c:pt idx="128">
                  <c:v>5.6267103863679173</c:v>
                </c:pt>
                <c:pt idx="129">
                  <c:v>5.2329978757440685</c:v>
                </c:pt>
                <c:pt idx="130">
                  <c:v>5.1768035500540943</c:v>
                </c:pt>
                <c:pt idx="131">
                  <c:v>4.8394916325334405</c:v>
                </c:pt>
                <c:pt idx="132">
                  <c:v>5.3456708442429441</c:v>
                </c:pt>
                <c:pt idx="133">
                  <c:v>5.6266713188647843</c:v>
                </c:pt>
                <c:pt idx="134">
                  <c:v>6.1327163336091894</c:v>
                </c:pt>
              </c:numCache>
            </c:numRef>
          </c:yVal>
          <c:smooth val="0"/>
        </c:ser>
        <c:ser>
          <c:idx val="1"/>
          <c:order val="1"/>
          <c:tx>
            <c:v>Filtered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'Velocity and Acceleration'!$F$2:$F$1242</c:f>
              <c:numCache>
                <c:formatCode>General</c:formatCode>
                <c:ptCount val="1241"/>
                <c:pt idx="0">
                  <c:v>-8.3333333333333329E-2</c:v>
                </c:pt>
                <c:pt idx="1">
                  <c:v>-7.9166666666666663E-2</c:v>
                </c:pt>
                <c:pt idx="2">
                  <c:v>-7.4999999999999997E-2</c:v>
                </c:pt>
                <c:pt idx="3">
                  <c:v>-7.0833333333333331E-2</c:v>
                </c:pt>
                <c:pt idx="4">
                  <c:v>-6.6666666666666666E-2</c:v>
                </c:pt>
                <c:pt idx="5">
                  <c:v>-6.2499999999999993E-2</c:v>
                </c:pt>
                <c:pt idx="6">
                  <c:v>-5.8333333333333327E-2</c:v>
                </c:pt>
                <c:pt idx="7">
                  <c:v>-5.4166666666666662E-2</c:v>
                </c:pt>
                <c:pt idx="8">
                  <c:v>-4.9999999999999996E-2</c:v>
                </c:pt>
                <c:pt idx="9">
                  <c:v>-4.583333333333333E-2</c:v>
                </c:pt>
                <c:pt idx="10">
                  <c:v>-4.1666666666666664E-2</c:v>
                </c:pt>
                <c:pt idx="11">
                  <c:v>-3.7499999999999999E-2</c:v>
                </c:pt>
                <c:pt idx="12">
                  <c:v>-3.3333333333333333E-2</c:v>
                </c:pt>
                <c:pt idx="13">
                  <c:v>-2.9166666666666664E-2</c:v>
                </c:pt>
                <c:pt idx="14">
                  <c:v>-2.4999999999999998E-2</c:v>
                </c:pt>
                <c:pt idx="15">
                  <c:v>-2.0833333333333332E-2</c:v>
                </c:pt>
                <c:pt idx="16">
                  <c:v>-1.6666666666666666E-2</c:v>
                </c:pt>
                <c:pt idx="17">
                  <c:v>-1.2500000000000001E-2</c:v>
                </c:pt>
                <c:pt idx="18">
                  <c:v>-8.3333333333333332E-3</c:v>
                </c:pt>
                <c:pt idx="19">
                  <c:v>-4.1666666666666666E-3</c:v>
                </c:pt>
                <c:pt idx="20">
                  <c:v>0</c:v>
                </c:pt>
                <c:pt idx="21">
                  <c:v>4.1666666666666666E-3</c:v>
                </c:pt>
                <c:pt idx="22">
                  <c:v>8.3333333333333332E-3</c:v>
                </c:pt>
                <c:pt idx="23">
                  <c:v>1.2500000000000001E-2</c:v>
                </c:pt>
                <c:pt idx="24">
                  <c:v>1.6666666666666666E-2</c:v>
                </c:pt>
                <c:pt idx="25">
                  <c:v>2.0833333333333332E-2</c:v>
                </c:pt>
                <c:pt idx="26">
                  <c:v>2.5000000000000001E-2</c:v>
                </c:pt>
                <c:pt idx="27">
                  <c:v>2.9166666666666664E-2</c:v>
                </c:pt>
                <c:pt idx="28">
                  <c:v>3.3333333333333333E-2</c:v>
                </c:pt>
                <c:pt idx="29">
                  <c:v>3.7499999999999999E-2</c:v>
                </c:pt>
                <c:pt idx="30">
                  <c:v>4.1666666666666664E-2</c:v>
                </c:pt>
                <c:pt idx="31">
                  <c:v>4.583333333333333E-2</c:v>
                </c:pt>
                <c:pt idx="32">
                  <c:v>0.05</c:v>
                </c:pt>
                <c:pt idx="33">
                  <c:v>5.4166666666666662E-2</c:v>
                </c:pt>
                <c:pt idx="34">
                  <c:v>5.8333333333333327E-2</c:v>
                </c:pt>
                <c:pt idx="35">
                  <c:v>6.25E-2</c:v>
                </c:pt>
                <c:pt idx="36">
                  <c:v>6.6666666666666666E-2</c:v>
                </c:pt>
                <c:pt idx="37">
                  <c:v>7.0833333333333331E-2</c:v>
                </c:pt>
                <c:pt idx="38">
                  <c:v>7.4999999999999997E-2</c:v>
                </c:pt>
                <c:pt idx="39">
                  <c:v>7.9166666666666663E-2</c:v>
                </c:pt>
                <c:pt idx="40">
                  <c:v>8.3333333333333329E-2</c:v>
                </c:pt>
                <c:pt idx="41">
                  <c:v>8.7499999999999994E-2</c:v>
                </c:pt>
                <c:pt idx="42">
                  <c:v>9.166666666666666E-2</c:v>
                </c:pt>
                <c:pt idx="43">
                  <c:v>9.5833333333333326E-2</c:v>
                </c:pt>
                <c:pt idx="44">
                  <c:v>0.1</c:v>
                </c:pt>
                <c:pt idx="45">
                  <c:v>0.10416666666666666</c:v>
                </c:pt>
                <c:pt idx="46">
                  <c:v>0.10833333333333332</c:v>
                </c:pt>
                <c:pt idx="47">
                  <c:v>0.1125</c:v>
                </c:pt>
                <c:pt idx="48">
                  <c:v>0.11666666666666665</c:v>
                </c:pt>
                <c:pt idx="49">
                  <c:v>0.12083333333333332</c:v>
                </c:pt>
                <c:pt idx="50">
                  <c:v>0.125</c:v>
                </c:pt>
                <c:pt idx="51">
                  <c:v>0.12916666666666665</c:v>
                </c:pt>
                <c:pt idx="52">
                  <c:v>0.13333333333333333</c:v>
                </c:pt>
                <c:pt idx="53">
                  <c:v>0.13750000000000001</c:v>
                </c:pt>
                <c:pt idx="54">
                  <c:v>0.14166666666666669</c:v>
                </c:pt>
                <c:pt idx="55">
                  <c:v>0.14583333333333337</c:v>
                </c:pt>
                <c:pt idx="56">
                  <c:v>0.15</c:v>
                </c:pt>
                <c:pt idx="57">
                  <c:v>0.15416666666666673</c:v>
                </c:pt>
                <c:pt idx="58">
                  <c:v>0.15833333333333341</c:v>
                </c:pt>
                <c:pt idx="59">
                  <c:v>0.16250000000000001</c:v>
                </c:pt>
                <c:pt idx="60">
                  <c:v>0.16666666666666677</c:v>
                </c:pt>
                <c:pt idx="61">
                  <c:v>0.17083333333333345</c:v>
                </c:pt>
                <c:pt idx="62">
                  <c:v>0.17499999999999999</c:v>
                </c:pt>
                <c:pt idx="63">
                  <c:v>0.17916666666666681</c:v>
                </c:pt>
                <c:pt idx="64">
                  <c:v>0.18333333333333349</c:v>
                </c:pt>
                <c:pt idx="65">
                  <c:v>0.1875</c:v>
                </c:pt>
                <c:pt idx="66">
                  <c:v>0.19166666666666685</c:v>
                </c:pt>
                <c:pt idx="67">
                  <c:v>0.19583333333333353</c:v>
                </c:pt>
                <c:pt idx="68">
                  <c:v>0.2</c:v>
                </c:pt>
                <c:pt idx="69">
                  <c:v>0.20416666666666689</c:v>
                </c:pt>
                <c:pt idx="70">
                  <c:v>0.20833333333333356</c:v>
                </c:pt>
                <c:pt idx="71">
                  <c:v>0.21249999999999999</c:v>
                </c:pt>
                <c:pt idx="72">
                  <c:v>0.21666666666666692</c:v>
                </c:pt>
                <c:pt idx="73">
                  <c:v>0.2208333333333336</c:v>
                </c:pt>
                <c:pt idx="74">
                  <c:v>0.22500000000000001</c:v>
                </c:pt>
                <c:pt idx="75">
                  <c:v>0.22916666666666696</c:v>
                </c:pt>
                <c:pt idx="76">
                  <c:v>0.23333333333333364</c:v>
                </c:pt>
                <c:pt idx="77">
                  <c:v>0.23749999999999999</c:v>
                </c:pt>
                <c:pt idx="78">
                  <c:v>0.241666666666667</c:v>
                </c:pt>
                <c:pt idx="79">
                  <c:v>0.24583333333333368</c:v>
                </c:pt>
                <c:pt idx="80">
                  <c:v>0.25</c:v>
                </c:pt>
                <c:pt idx="81">
                  <c:v>0.25416666666666698</c:v>
                </c:pt>
                <c:pt idx="82">
                  <c:v>0.25833333333333364</c:v>
                </c:pt>
                <c:pt idx="83">
                  <c:v>0.26250000000000001</c:v>
                </c:pt>
                <c:pt idx="84">
                  <c:v>0.26666666666666694</c:v>
                </c:pt>
                <c:pt idx="85">
                  <c:v>0.27083333333333359</c:v>
                </c:pt>
                <c:pt idx="86">
                  <c:v>0.27500000000000002</c:v>
                </c:pt>
                <c:pt idx="87">
                  <c:v>0.2791666666666669</c:v>
                </c:pt>
                <c:pt idx="88">
                  <c:v>0.28333333333333355</c:v>
                </c:pt>
                <c:pt idx="89">
                  <c:v>0.28749999999999998</c:v>
                </c:pt>
                <c:pt idx="90">
                  <c:v>0.29166666666666685</c:v>
                </c:pt>
                <c:pt idx="91">
                  <c:v>0.2958333333333335</c:v>
                </c:pt>
                <c:pt idx="92">
                  <c:v>0.3</c:v>
                </c:pt>
                <c:pt idx="93">
                  <c:v>0.30416666666666681</c:v>
                </c:pt>
                <c:pt idx="94">
                  <c:v>0.30833333333333346</c:v>
                </c:pt>
                <c:pt idx="95">
                  <c:v>0.3125</c:v>
                </c:pt>
                <c:pt idx="96">
                  <c:v>0.31666666666666676</c:v>
                </c:pt>
                <c:pt idx="97">
                  <c:v>0.32083333333333341</c:v>
                </c:pt>
                <c:pt idx="98">
                  <c:v>0.32500000000000001</c:v>
                </c:pt>
                <c:pt idx="99">
                  <c:v>0.32916666666666672</c:v>
                </c:pt>
                <c:pt idx="100">
                  <c:v>0.33333333333333337</c:v>
                </c:pt>
                <c:pt idx="101">
                  <c:v>0.33750000000000002</c:v>
                </c:pt>
                <c:pt idx="102">
                  <c:v>0.34166666666666667</c:v>
                </c:pt>
                <c:pt idx="103">
                  <c:v>0.34583333333333333</c:v>
                </c:pt>
                <c:pt idx="104">
                  <c:v>0.35</c:v>
                </c:pt>
                <c:pt idx="105">
                  <c:v>0.35416666666666663</c:v>
                </c:pt>
                <c:pt idx="106">
                  <c:v>0.35833333333333328</c:v>
                </c:pt>
                <c:pt idx="107">
                  <c:v>0.36249999999999999</c:v>
                </c:pt>
                <c:pt idx="108">
                  <c:v>0.36666666666666659</c:v>
                </c:pt>
                <c:pt idx="109">
                  <c:v>0.37083333333333324</c:v>
                </c:pt>
                <c:pt idx="110">
                  <c:v>0.375</c:v>
                </c:pt>
                <c:pt idx="111">
                  <c:v>0.37916666666666654</c:v>
                </c:pt>
                <c:pt idx="112">
                  <c:v>0.38333333333333319</c:v>
                </c:pt>
                <c:pt idx="113">
                  <c:v>0.38750000000000001</c:v>
                </c:pt>
                <c:pt idx="114">
                  <c:v>0.3916666666666665</c:v>
                </c:pt>
                <c:pt idx="115">
                  <c:v>0.39583333333333315</c:v>
                </c:pt>
                <c:pt idx="116">
                  <c:v>0.4</c:v>
                </c:pt>
                <c:pt idx="117">
                  <c:v>0.40416666666666645</c:v>
                </c:pt>
                <c:pt idx="118">
                  <c:v>0.4083333333333331</c:v>
                </c:pt>
                <c:pt idx="119">
                  <c:v>0.41249999999999998</c:v>
                </c:pt>
                <c:pt idx="120">
                  <c:v>0.41666666666666641</c:v>
                </c:pt>
                <c:pt idx="121">
                  <c:v>0.42083333333333306</c:v>
                </c:pt>
                <c:pt idx="122">
                  <c:v>0.42499999999999999</c:v>
                </c:pt>
                <c:pt idx="123">
                  <c:v>0.42916666666666636</c:v>
                </c:pt>
                <c:pt idx="124">
                  <c:v>0.43333333333333302</c:v>
                </c:pt>
                <c:pt idx="125">
                  <c:v>0.4375</c:v>
                </c:pt>
                <c:pt idx="126">
                  <c:v>0.44166666666666632</c:v>
                </c:pt>
                <c:pt idx="127">
                  <c:v>0.44583333333333297</c:v>
                </c:pt>
                <c:pt idx="128">
                  <c:v>0.45</c:v>
                </c:pt>
                <c:pt idx="129">
                  <c:v>0.45416666666666627</c:v>
                </c:pt>
                <c:pt idx="130">
                  <c:v>0.45833333333333293</c:v>
                </c:pt>
                <c:pt idx="131">
                  <c:v>0.46250000000000002</c:v>
                </c:pt>
                <c:pt idx="132">
                  <c:v>0.46666666666666623</c:v>
                </c:pt>
                <c:pt idx="133">
                  <c:v>0.47083333333333288</c:v>
                </c:pt>
                <c:pt idx="134">
                  <c:v>0.47499999999999998</c:v>
                </c:pt>
                <c:pt idx="135">
                  <c:v>0.47916666666666619</c:v>
                </c:pt>
                <c:pt idx="136">
                  <c:v>0.48333333333333284</c:v>
                </c:pt>
                <c:pt idx="137">
                  <c:v>0.48749999999999949</c:v>
                </c:pt>
                <c:pt idx="138">
                  <c:v>0.49166666666666614</c:v>
                </c:pt>
                <c:pt idx="139">
                  <c:v>0.49583333333333279</c:v>
                </c:pt>
                <c:pt idx="140">
                  <c:v>0.49999999999999944</c:v>
                </c:pt>
                <c:pt idx="141">
                  <c:v>0.5041666666666661</c:v>
                </c:pt>
                <c:pt idx="142">
                  <c:v>0.50833333333333275</c:v>
                </c:pt>
                <c:pt idx="143">
                  <c:v>0.5124999999999994</c:v>
                </c:pt>
                <c:pt idx="144">
                  <c:v>0.51666666666666605</c:v>
                </c:pt>
                <c:pt idx="145">
                  <c:v>0.5208333333333327</c:v>
                </c:pt>
                <c:pt idx="146">
                  <c:v>0.52499999999999936</c:v>
                </c:pt>
                <c:pt idx="147">
                  <c:v>0.52916666666666601</c:v>
                </c:pt>
                <c:pt idx="148">
                  <c:v>0.53333333333333266</c:v>
                </c:pt>
                <c:pt idx="149">
                  <c:v>0.53749999999999931</c:v>
                </c:pt>
                <c:pt idx="150">
                  <c:v>0.54166666666666596</c:v>
                </c:pt>
                <c:pt idx="151">
                  <c:v>0.54583333333333262</c:v>
                </c:pt>
                <c:pt idx="152">
                  <c:v>0.54999999999999927</c:v>
                </c:pt>
                <c:pt idx="153">
                  <c:v>0.55416666666666592</c:v>
                </c:pt>
                <c:pt idx="154">
                  <c:v>0.55833333333333257</c:v>
                </c:pt>
                <c:pt idx="155">
                  <c:v>0.56249999999999922</c:v>
                </c:pt>
                <c:pt idx="156">
                  <c:v>0.56666666666666587</c:v>
                </c:pt>
              </c:numCache>
            </c:numRef>
          </c:xVal>
          <c:yVal>
            <c:numRef>
              <c:f>'Velocity and Acceleration'!$P$2:$P$1242</c:f>
              <c:numCache>
                <c:formatCode>General</c:formatCode>
                <c:ptCount val="1241"/>
                <c:pt idx="21">
                  <c:v>7.1172882887219835</c:v>
                </c:pt>
                <c:pt idx="22">
                  <c:v>7.1175794774060268</c:v>
                </c:pt>
                <c:pt idx="23">
                  <c:v>7.1896221607795496</c:v>
                </c:pt>
                <c:pt idx="24">
                  <c:v>7.3103222362907001</c:v>
                </c:pt>
                <c:pt idx="25">
                  <c:v>7.4547813433542469</c:v>
                </c:pt>
                <c:pt idx="26">
                  <c:v>7.6142973437586843</c:v>
                </c:pt>
                <c:pt idx="27">
                  <c:v>7.787286936160049</c:v>
                </c:pt>
                <c:pt idx="28">
                  <c:v>7.9646049906508036</c:v>
                </c:pt>
                <c:pt idx="29">
                  <c:v>8.1229394030607001</c:v>
                </c:pt>
                <c:pt idx="30">
                  <c:v>8.2131810580731841</c:v>
                </c:pt>
                <c:pt idx="31">
                  <c:v>8.1615147002933011</c:v>
                </c:pt>
                <c:pt idx="32">
                  <c:v>7.9118894828472737</c:v>
                </c:pt>
                <c:pt idx="33">
                  <c:v>7.4678958258180907</c:v>
                </c:pt>
                <c:pt idx="34">
                  <c:v>6.8835211027129573</c:v>
                </c:pt>
                <c:pt idx="35">
                  <c:v>6.221636965366276</c:v>
                </c:pt>
                <c:pt idx="36">
                  <c:v>5.5217847490458114</c:v>
                </c:pt>
                <c:pt idx="37">
                  <c:v>4.800089468546763</c:v>
                </c:pt>
                <c:pt idx="38">
                  <c:v>4.070743706767602</c:v>
                </c:pt>
                <c:pt idx="39">
                  <c:v>3.3543755122037497</c:v>
                </c:pt>
                <c:pt idx="40">
                  <c:v>2.6682681879572283</c:v>
                </c:pt>
                <c:pt idx="41">
                  <c:v>2.0228670041329981</c:v>
                </c:pt>
                <c:pt idx="42">
                  <c:v>1.4236274851947608</c:v>
                </c:pt>
                <c:pt idx="43">
                  <c:v>0.86406631457757277</c:v>
                </c:pt>
                <c:pt idx="44">
                  <c:v>0.32615362076912296</c:v>
                </c:pt>
                <c:pt idx="45">
                  <c:v>-0.20152557469268512</c:v>
                </c:pt>
                <c:pt idx="46">
                  <c:v>-0.71089146135339021</c:v>
                </c:pt>
                <c:pt idx="47">
                  <c:v>-1.1807322985436743</c:v>
                </c:pt>
                <c:pt idx="48">
                  <c:v>-1.5897087802959962</c:v>
                </c:pt>
                <c:pt idx="49">
                  <c:v>-1.9272218340442719</c:v>
                </c:pt>
                <c:pt idx="50">
                  <c:v>-2.2047775694066734</c:v>
                </c:pt>
                <c:pt idx="51">
                  <c:v>-2.4544245964025539</c:v>
                </c:pt>
                <c:pt idx="52">
                  <c:v>-2.704585564678466</c:v>
                </c:pt>
                <c:pt idx="53">
                  <c:v>-2.9601557645999228</c:v>
                </c:pt>
                <c:pt idx="54">
                  <c:v>-3.2075078445335494</c:v>
                </c:pt>
                <c:pt idx="55">
                  <c:v>-3.4278092979082095</c:v>
                </c:pt>
                <c:pt idx="56">
                  <c:v>-3.6076002995241541</c:v>
                </c:pt>
                <c:pt idx="57">
                  <c:v>-3.7532158069752328</c:v>
                </c:pt>
                <c:pt idx="58">
                  <c:v>-3.8918771065118118</c:v>
                </c:pt>
                <c:pt idx="59">
                  <c:v>-4.045659381564791</c:v>
                </c:pt>
                <c:pt idx="60">
                  <c:v>-4.2108977548714837</c:v>
                </c:pt>
                <c:pt idx="61">
                  <c:v>-4.3658515396174975</c:v>
                </c:pt>
                <c:pt idx="62">
                  <c:v>-4.485635549696795</c:v>
                </c:pt>
                <c:pt idx="63">
                  <c:v>-4.5509066167013215</c:v>
                </c:pt>
                <c:pt idx="64">
                  <c:v>-4.5596443910671942</c:v>
                </c:pt>
                <c:pt idx="65">
                  <c:v>-4.5345239150528407</c:v>
                </c:pt>
                <c:pt idx="66">
                  <c:v>-4.5078084893519792</c:v>
                </c:pt>
                <c:pt idx="67">
                  <c:v>-4.4955526023095</c:v>
                </c:pt>
                <c:pt idx="68">
                  <c:v>-4.4880278848310553</c:v>
                </c:pt>
                <c:pt idx="69">
                  <c:v>-4.4593510473256321</c:v>
                </c:pt>
                <c:pt idx="70">
                  <c:v>-4.3848290649941051</c:v>
                </c:pt>
                <c:pt idx="71">
                  <c:v>-4.2607484083301594</c:v>
                </c:pt>
                <c:pt idx="72">
                  <c:v>-4.1114782146268487</c:v>
                </c:pt>
                <c:pt idx="73">
                  <c:v>-3.9709213107761121</c:v>
                </c:pt>
                <c:pt idx="74">
                  <c:v>-3.8600488946951352</c:v>
                </c:pt>
                <c:pt idx="75">
                  <c:v>-3.7857998348028277</c:v>
                </c:pt>
                <c:pt idx="76">
                  <c:v>-3.753110972134067</c:v>
                </c:pt>
                <c:pt idx="77">
                  <c:v>-3.7711105508766058</c:v>
                </c:pt>
                <c:pt idx="78">
                  <c:v>-3.850634473335746</c:v>
                </c:pt>
                <c:pt idx="79">
                  <c:v>-3.9976926415618061</c:v>
                </c:pt>
                <c:pt idx="80">
                  <c:v>-4.2069854791882983</c:v>
                </c:pt>
                <c:pt idx="81">
                  <c:v>-4.4605022504773535</c:v>
                </c:pt>
                <c:pt idx="82">
                  <c:v>-4.7338805287551153</c:v>
                </c:pt>
                <c:pt idx="83">
                  <c:v>-5.0078197631986221</c:v>
                </c:pt>
                <c:pt idx="84">
                  <c:v>-5.2735888590023476</c:v>
                </c:pt>
                <c:pt idx="85">
                  <c:v>-5.5295158727340148</c:v>
                </c:pt>
                <c:pt idx="86">
                  <c:v>-5.7770197294871677</c:v>
                </c:pt>
                <c:pt idx="87">
                  <c:v>-6.0120529650538082</c:v>
                </c:pt>
                <c:pt idx="88">
                  <c:v>-6.2096868700849592</c:v>
                </c:pt>
                <c:pt idx="89">
                  <c:v>-6.3251213591453181</c:v>
                </c:pt>
                <c:pt idx="90">
                  <c:v>-6.3232601030831557</c:v>
                </c:pt>
                <c:pt idx="91">
                  <c:v>-6.2038744534061543</c:v>
                </c:pt>
                <c:pt idx="92">
                  <c:v>-5.995132352614915</c:v>
                </c:pt>
                <c:pt idx="93">
                  <c:v>-5.7356394992043516</c:v>
                </c:pt>
                <c:pt idx="94">
                  <c:v>-5.4633668768484913</c:v>
                </c:pt>
                <c:pt idx="95">
                  <c:v>-5.2052796545565103</c:v>
                </c:pt>
                <c:pt idx="96">
                  <c:v>-4.9719885846380274</c:v>
                </c:pt>
                <c:pt idx="97">
                  <c:v>-4.7731845338914836</c:v>
                </c:pt>
                <c:pt idx="98">
                  <c:v>-4.6344749957067135</c:v>
                </c:pt>
                <c:pt idx="99">
                  <c:v>-4.5733386316186877</c:v>
                </c:pt>
                <c:pt idx="100">
                  <c:v>-4.5657137797620688</c:v>
                </c:pt>
                <c:pt idx="101">
                  <c:v>-4.5647328971861327</c:v>
                </c:pt>
                <c:pt idx="102">
                  <c:v>-4.5343726483815754</c:v>
                </c:pt>
                <c:pt idx="103">
                  <c:v>-4.4462574074645627</c:v>
                </c:pt>
                <c:pt idx="104">
                  <c:v>-4.2721117823182526</c:v>
                </c:pt>
                <c:pt idx="105">
                  <c:v>-3.9945442141530094</c:v>
                </c:pt>
                <c:pt idx="106">
                  <c:v>-3.6136698797466837</c:v>
                </c:pt>
                <c:pt idx="107">
                  <c:v>-3.1454398490636959</c:v>
                </c:pt>
                <c:pt idx="108">
                  <c:v>-2.6128370507267906</c:v>
                </c:pt>
                <c:pt idx="109">
                  <c:v>-2.0276444916982661</c:v>
                </c:pt>
                <c:pt idx="110">
                  <c:v>-1.3843303869310524</c:v>
                </c:pt>
                <c:pt idx="111">
                  <c:v>-0.67475621502436389</c:v>
                </c:pt>
                <c:pt idx="112">
                  <c:v>9.6029813563499128E-2</c:v>
                </c:pt>
                <c:pt idx="113">
                  <c:v>0.90256218834302226</c:v>
                </c:pt>
                <c:pt idx="114">
                  <c:v>1.7054006884784425</c:v>
                </c:pt>
                <c:pt idx="115">
                  <c:v>2.4738203437593458</c:v>
                </c:pt>
                <c:pt idx="116">
                  <c:v>3.2009917063845643</c:v>
                </c:pt>
                <c:pt idx="117">
                  <c:v>3.8916576598098662</c:v>
                </c:pt>
                <c:pt idx="118">
                  <c:v>4.5390683970195163</c:v>
                </c:pt>
                <c:pt idx="119">
                  <c:v>5.1159975625297083</c:v>
                </c:pt>
                <c:pt idx="120">
                  <c:v>5.5826543558586117</c:v>
                </c:pt>
                <c:pt idx="121">
                  <c:v>5.9055993612636133</c:v>
                </c:pt>
                <c:pt idx="122">
                  <c:v>6.0787288061239355</c:v>
                </c:pt>
                <c:pt idx="123">
                  <c:v>6.1241024374624367</c:v>
                </c:pt>
                <c:pt idx="124">
                  <c:v>6.0716797960464506</c:v>
                </c:pt>
                <c:pt idx="125">
                  <c:v>5.94933256586366</c:v>
                </c:pt>
                <c:pt idx="126">
                  <c:v>5.7889024021173121</c:v>
                </c:pt>
                <c:pt idx="127">
                  <c:v>5.6243417686515036</c:v>
                </c:pt>
                <c:pt idx="128">
                  <c:v>5.481443494260871</c:v>
                </c:pt>
                <c:pt idx="129">
                  <c:v>5.3767757048133404</c:v>
                </c:pt>
                <c:pt idx="130">
                  <c:v>5.3224572180098679</c:v>
                </c:pt>
                <c:pt idx="131">
                  <c:v>5.3231356426821383</c:v>
                </c:pt>
                <c:pt idx="132">
                  <c:v>5.3673734715503265</c:v>
                </c:pt>
                <c:pt idx="133">
                  <c:v>5.4263911808329244</c:v>
                </c:pt>
                <c:pt idx="134">
                  <c:v>5.4677366351913488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594784"/>
        <c:axId val="275595176"/>
      </c:scatterChart>
      <c:valAx>
        <c:axId val="275594784"/>
        <c:scaling>
          <c:orientation val="minMax"/>
          <c:max val="0.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7721934300842844"/>
              <c:y val="0.55400696864111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595176"/>
        <c:crosses val="autoZero"/>
        <c:crossBetween val="midCat"/>
      </c:valAx>
      <c:valAx>
        <c:axId val="275595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Foot Angular Velocity (r/s)</a:t>
                </a:r>
              </a:p>
            </c:rich>
          </c:tx>
          <c:layout>
            <c:manualLayout>
              <c:xMode val="edge"/>
              <c:yMode val="edge"/>
              <c:x val="1.1990435753980615E-2"/>
              <c:y val="0.250871080139372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59478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580510389759413"/>
          <c:y val="5.9233449477351915E-2"/>
          <c:w val="0.19424505921448595"/>
          <c:h val="0.142857142857142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30612244897958"/>
          <c:y val="8.3623693379790948E-2"/>
          <c:w val="0.79591836734693877"/>
          <c:h val="0.83623693379790942"/>
        </c:manualLayout>
      </c:layout>
      <c:scatterChart>
        <c:scatterStyle val="lineMarker"/>
        <c:varyColors val="0"/>
        <c:ser>
          <c:idx val="0"/>
          <c:order val="0"/>
          <c:tx>
            <c:v>Raw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'Velocity and Acceleration'!$F$2:$F$1242</c:f>
              <c:numCache>
                <c:formatCode>General</c:formatCode>
                <c:ptCount val="1241"/>
                <c:pt idx="0">
                  <c:v>-8.3333333333333329E-2</c:v>
                </c:pt>
                <c:pt idx="1">
                  <c:v>-7.9166666666666663E-2</c:v>
                </c:pt>
                <c:pt idx="2">
                  <c:v>-7.4999999999999997E-2</c:v>
                </c:pt>
                <c:pt idx="3">
                  <c:v>-7.0833333333333331E-2</c:v>
                </c:pt>
                <c:pt idx="4">
                  <c:v>-6.6666666666666666E-2</c:v>
                </c:pt>
                <c:pt idx="5">
                  <c:v>-6.2499999999999993E-2</c:v>
                </c:pt>
                <c:pt idx="6">
                  <c:v>-5.8333333333333327E-2</c:v>
                </c:pt>
                <c:pt idx="7">
                  <c:v>-5.4166666666666662E-2</c:v>
                </c:pt>
                <c:pt idx="8">
                  <c:v>-4.9999999999999996E-2</c:v>
                </c:pt>
                <c:pt idx="9">
                  <c:v>-4.583333333333333E-2</c:v>
                </c:pt>
                <c:pt idx="10">
                  <c:v>-4.1666666666666664E-2</c:v>
                </c:pt>
                <c:pt idx="11">
                  <c:v>-3.7499999999999999E-2</c:v>
                </c:pt>
                <c:pt idx="12">
                  <c:v>-3.3333333333333333E-2</c:v>
                </c:pt>
                <c:pt idx="13">
                  <c:v>-2.9166666666666664E-2</c:v>
                </c:pt>
                <c:pt idx="14">
                  <c:v>-2.4999999999999998E-2</c:v>
                </c:pt>
                <c:pt idx="15">
                  <c:v>-2.0833333333333332E-2</c:v>
                </c:pt>
                <c:pt idx="16">
                  <c:v>-1.6666666666666666E-2</c:v>
                </c:pt>
                <c:pt idx="17">
                  <c:v>-1.2500000000000001E-2</c:v>
                </c:pt>
                <c:pt idx="18">
                  <c:v>-8.3333333333333332E-3</c:v>
                </c:pt>
                <c:pt idx="19">
                  <c:v>-4.1666666666666666E-3</c:v>
                </c:pt>
                <c:pt idx="20">
                  <c:v>0</c:v>
                </c:pt>
                <c:pt idx="21">
                  <c:v>4.1666666666666666E-3</c:v>
                </c:pt>
                <c:pt idx="22">
                  <c:v>8.3333333333333332E-3</c:v>
                </c:pt>
                <c:pt idx="23">
                  <c:v>1.2500000000000001E-2</c:v>
                </c:pt>
                <c:pt idx="24">
                  <c:v>1.6666666666666666E-2</c:v>
                </c:pt>
                <c:pt idx="25">
                  <c:v>2.0833333333333332E-2</c:v>
                </c:pt>
                <c:pt idx="26">
                  <c:v>2.5000000000000001E-2</c:v>
                </c:pt>
                <c:pt idx="27">
                  <c:v>2.9166666666666664E-2</c:v>
                </c:pt>
                <c:pt idx="28">
                  <c:v>3.3333333333333333E-2</c:v>
                </c:pt>
                <c:pt idx="29">
                  <c:v>3.7499999999999999E-2</c:v>
                </c:pt>
                <c:pt idx="30">
                  <c:v>4.1666666666666664E-2</c:v>
                </c:pt>
                <c:pt idx="31">
                  <c:v>4.583333333333333E-2</c:v>
                </c:pt>
                <c:pt idx="32">
                  <c:v>0.05</c:v>
                </c:pt>
                <c:pt idx="33">
                  <c:v>5.4166666666666662E-2</c:v>
                </c:pt>
                <c:pt idx="34">
                  <c:v>5.8333333333333327E-2</c:v>
                </c:pt>
                <c:pt idx="35">
                  <c:v>6.25E-2</c:v>
                </c:pt>
                <c:pt idx="36">
                  <c:v>6.6666666666666666E-2</c:v>
                </c:pt>
                <c:pt idx="37">
                  <c:v>7.0833333333333331E-2</c:v>
                </c:pt>
                <c:pt idx="38">
                  <c:v>7.4999999999999997E-2</c:v>
                </c:pt>
                <c:pt idx="39">
                  <c:v>7.9166666666666663E-2</c:v>
                </c:pt>
                <c:pt idx="40">
                  <c:v>8.3333333333333329E-2</c:v>
                </c:pt>
                <c:pt idx="41">
                  <c:v>8.7499999999999994E-2</c:v>
                </c:pt>
                <c:pt idx="42">
                  <c:v>9.166666666666666E-2</c:v>
                </c:pt>
                <c:pt idx="43">
                  <c:v>9.5833333333333326E-2</c:v>
                </c:pt>
                <c:pt idx="44">
                  <c:v>0.1</c:v>
                </c:pt>
                <c:pt idx="45">
                  <c:v>0.10416666666666666</c:v>
                </c:pt>
                <c:pt idx="46">
                  <c:v>0.10833333333333332</c:v>
                </c:pt>
                <c:pt idx="47">
                  <c:v>0.1125</c:v>
                </c:pt>
                <c:pt idx="48">
                  <c:v>0.11666666666666665</c:v>
                </c:pt>
                <c:pt idx="49">
                  <c:v>0.12083333333333332</c:v>
                </c:pt>
                <c:pt idx="50">
                  <c:v>0.125</c:v>
                </c:pt>
                <c:pt idx="51">
                  <c:v>0.12916666666666665</c:v>
                </c:pt>
                <c:pt idx="52">
                  <c:v>0.13333333333333333</c:v>
                </c:pt>
                <c:pt idx="53">
                  <c:v>0.13750000000000001</c:v>
                </c:pt>
                <c:pt idx="54">
                  <c:v>0.14166666666666669</c:v>
                </c:pt>
                <c:pt idx="55">
                  <c:v>0.14583333333333337</c:v>
                </c:pt>
                <c:pt idx="56">
                  <c:v>0.15</c:v>
                </c:pt>
                <c:pt idx="57">
                  <c:v>0.15416666666666673</c:v>
                </c:pt>
                <c:pt idx="58">
                  <c:v>0.15833333333333341</c:v>
                </c:pt>
                <c:pt idx="59">
                  <c:v>0.16250000000000001</c:v>
                </c:pt>
                <c:pt idx="60">
                  <c:v>0.16666666666666677</c:v>
                </c:pt>
                <c:pt idx="61">
                  <c:v>0.17083333333333345</c:v>
                </c:pt>
                <c:pt idx="62">
                  <c:v>0.17499999999999999</c:v>
                </c:pt>
                <c:pt idx="63">
                  <c:v>0.17916666666666681</c:v>
                </c:pt>
                <c:pt idx="64">
                  <c:v>0.18333333333333349</c:v>
                </c:pt>
                <c:pt idx="65">
                  <c:v>0.1875</c:v>
                </c:pt>
                <c:pt idx="66">
                  <c:v>0.19166666666666685</c:v>
                </c:pt>
                <c:pt idx="67">
                  <c:v>0.19583333333333353</c:v>
                </c:pt>
                <c:pt idx="68">
                  <c:v>0.2</c:v>
                </c:pt>
                <c:pt idx="69">
                  <c:v>0.20416666666666689</c:v>
                </c:pt>
                <c:pt idx="70">
                  <c:v>0.20833333333333356</c:v>
                </c:pt>
                <c:pt idx="71">
                  <c:v>0.21249999999999999</c:v>
                </c:pt>
                <c:pt idx="72">
                  <c:v>0.21666666666666692</c:v>
                </c:pt>
                <c:pt idx="73">
                  <c:v>0.2208333333333336</c:v>
                </c:pt>
                <c:pt idx="74">
                  <c:v>0.22500000000000001</c:v>
                </c:pt>
                <c:pt idx="75">
                  <c:v>0.22916666666666696</c:v>
                </c:pt>
                <c:pt idx="76">
                  <c:v>0.23333333333333364</c:v>
                </c:pt>
                <c:pt idx="77">
                  <c:v>0.23749999999999999</c:v>
                </c:pt>
                <c:pt idx="78">
                  <c:v>0.241666666666667</c:v>
                </c:pt>
                <c:pt idx="79">
                  <c:v>0.24583333333333368</c:v>
                </c:pt>
                <c:pt idx="80">
                  <c:v>0.25</c:v>
                </c:pt>
                <c:pt idx="81">
                  <c:v>0.25416666666666698</c:v>
                </c:pt>
                <c:pt idx="82">
                  <c:v>0.25833333333333364</c:v>
                </c:pt>
                <c:pt idx="83">
                  <c:v>0.26250000000000001</c:v>
                </c:pt>
                <c:pt idx="84">
                  <c:v>0.26666666666666694</c:v>
                </c:pt>
                <c:pt idx="85">
                  <c:v>0.27083333333333359</c:v>
                </c:pt>
                <c:pt idx="86">
                  <c:v>0.27500000000000002</c:v>
                </c:pt>
                <c:pt idx="87">
                  <c:v>0.2791666666666669</c:v>
                </c:pt>
                <c:pt idx="88">
                  <c:v>0.28333333333333355</c:v>
                </c:pt>
                <c:pt idx="89">
                  <c:v>0.28749999999999998</c:v>
                </c:pt>
                <c:pt idx="90">
                  <c:v>0.29166666666666685</c:v>
                </c:pt>
                <c:pt idx="91">
                  <c:v>0.2958333333333335</c:v>
                </c:pt>
                <c:pt idx="92">
                  <c:v>0.3</c:v>
                </c:pt>
                <c:pt idx="93">
                  <c:v>0.30416666666666681</c:v>
                </c:pt>
                <c:pt idx="94">
                  <c:v>0.30833333333333346</c:v>
                </c:pt>
                <c:pt idx="95">
                  <c:v>0.3125</c:v>
                </c:pt>
                <c:pt idx="96">
                  <c:v>0.31666666666666676</c:v>
                </c:pt>
                <c:pt idx="97">
                  <c:v>0.32083333333333341</c:v>
                </c:pt>
                <c:pt idx="98">
                  <c:v>0.32500000000000001</c:v>
                </c:pt>
                <c:pt idx="99">
                  <c:v>0.32916666666666672</c:v>
                </c:pt>
                <c:pt idx="100">
                  <c:v>0.33333333333333337</c:v>
                </c:pt>
                <c:pt idx="101">
                  <c:v>0.33750000000000002</c:v>
                </c:pt>
                <c:pt idx="102">
                  <c:v>0.34166666666666667</c:v>
                </c:pt>
                <c:pt idx="103">
                  <c:v>0.34583333333333333</c:v>
                </c:pt>
                <c:pt idx="104">
                  <c:v>0.35</c:v>
                </c:pt>
                <c:pt idx="105">
                  <c:v>0.35416666666666663</c:v>
                </c:pt>
                <c:pt idx="106">
                  <c:v>0.35833333333333328</c:v>
                </c:pt>
                <c:pt idx="107">
                  <c:v>0.36249999999999999</c:v>
                </c:pt>
                <c:pt idx="108">
                  <c:v>0.36666666666666659</c:v>
                </c:pt>
                <c:pt idx="109">
                  <c:v>0.37083333333333324</c:v>
                </c:pt>
                <c:pt idx="110">
                  <c:v>0.375</c:v>
                </c:pt>
                <c:pt idx="111">
                  <c:v>0.37916666666666654</c:v>
                </c:pt>
                <c:pt idx="112">
                  <c:v>0.38333333333333319</c:v>
                </c:pt>
                <c:pt idx="113">
                  <c:v>0.38750000000000001</c:v>
                </c:pt>
                <c:pt idx="114">
                  <c:v>0.3916666666666665</c:v>
                </c:pt>
                <c:pt idx="115">
                  <c:v>0.39583333333333315</c:v>
                </c:pt>
                <c:pt idx="116">
                  <c:v>0.4</c:v>
                </c:pt>
                <c:pt idx="117">
                  <c:v>0.40416666666666645</c:v>
                </c:pt>
                <c:pt idx="118">
                  <c:v>0.4083333333333331</c:v>
                </c:pt>
                <c:pt idx="119">
                  <c:v>0.41249999999999998</c:v>
                </c:pt>
                <c:pt idx="120">
                  <c:v>0.41666666666666641</c:v>
                </c:pt>
                <c:pt idx="121">
                  <c:v>0.42083333333333306</c:v>
                </c:pt>
                <c:pt idx="122">
                  <c:v>0.42499999999999999</c:v>
                </c:pt>
                <c:pt idx="123">
                  <c:v>0.42916666666666636</c:v>
                </c:pt>
                <c:pt idx="124">
                  <c:v>0.43333333333333302</c:v>
                </c:pt>
                <c:pt idx="125">
                  <c:v>0.4375</c:v>
                </c:pt>
                <c:pt idx="126">
                  <c:v>0.44166666666666632</c:v>
                </c:pt>
                <c:pt idx="127">
                  <c:v>0.44583333333333297</c:v>
                </c:pt>
                <c:pt idx="128">
                  <c:v>0.45</c:v>
                </c:pt>
                <c:pt idx="129">
                  <c:v>0.45416666666666627</c:v>
                </c:pt>
                <c:pt idx="130">
                  <c:v>0.45833333333333293</c:v>
                </c:pt>
                <c:pt idx="131">
                  <c:v>0.46250000000000002</c:v>
                </c:pt>
                <c:pt idx="132">
                  <c:v>0.46666666666666623</c:v>
                </c:pt>
                <c:pt idx="133">
                  <c:v>0.47083333333333288</c:v>
                </c:pt>
                <c:pt idx="134">
                  <c:v>0.47499999999999998</c:v>
                </c:pt>
                <c:pt idx="135">
                  <c:v>0.47916666666666619</c:v>
                </c:pt>
                <c:pt idx="136">
                  <c:v>0.48333333333333284</c:v>
                </c:pt>
                <c:pt idx="137">
                  <c:v>0.48749999999999949</c:v>
                </c:pt>
                <c:pt idx="138">
                  <c:v>0.49166666666666614</c:v>
                </c:pt>
                <c:pt idx="139">
                  <c:v>0.49583333333333279</c:v>
                </c:pt>
                <c:pt idx="140">
                  <c:v>0.49999999999999944</c:v>
                </c:pt>
                <c:pt idx="141">
                  <c:v>0.5041666666666661</c:v>
                </c:pt>
                <c:pt idx="142">
                  <c:v>0.50833333333333275</c:v>
                </c:pt>
                <c:pt idx="143">
                  <c:v>0.5124999999999994</c:v>
                </c:pt>
                <c:pt idx="144">
                  <c:v>0.51666666666666605</c:v>
                </c:pt>
                <c:pt idx="145">
                  <c:v>0.5208333333333327</c:v>
                </c:pt>
                <c:pt idx="146">
                  <c:v>0.52499999999999936</c:v>
                </c:pt>
                <c:pt idx="147">
                  <c:v>0.52916666666666601</c:v>
                </c:pt>
                <c:pt idx="148">
                  <c:v>0.53333333333333266</c:v>
                </c:pt>
                <c:pt idx="149">
                  <c:v>0.53749999999999931</c:v>
                </c:pt>
                <c:pt idx="150">
                  <c:v>0.54166666666666596</c:v>
                </c:pt>
                <c:pt idx="151">
                  <c:v>0.54583333333333262</c:v>
                </c:pt>
                <c:pt idx="152">
                  <c:v>0.54999999999999927</c:v>
                </c:pt>
                <c:pt idx="153">
                  <c:v>0.55416666666666592</c:v>
                </c:pt>
                <c:pt idx="154">
                  <c:v>0.55833333333333257</c:v>
                </c:pt>
                <c:pt idx="155">
                  <c:v>0.56249999999999922</c:v>
                </c:pt>
                <c:pt idx="156">
                  <c:v>0.56666666666666587</c:v>
                </c:pt>
              </c:numCache>
            </c:numRef>
          </c:xVal>
          <c:yVal>
            <c:numRef>
              <c:f>'Velocity and Acceleration'!$R$2:$R$188</c:f>
              <c:numCache>
                <c:formatCode>General</c:formatCode>
                <c:ptCount val="187"/>
                <c:pt idx="22">
                  <c:v>155.2200097658698</c:v>
                </c:pt>
                <c:pt idx="23">
                  <c:v>141.73073307071206</c:v>
                </c:pt>
                <c:pt idx="24">
                  <c:v>53.950842332203095</c:v>
                </c:pt>
                <c:pt idx="25">
                  <c:v>-94.474055430720242</c:v>
                </c:pt>
                <c:pt idx="26">
                  <c:v>26.98635324293306</c:v>
                </c:pt>
                <c:pt idx="27">
                  <c:v>94.453507982893413</c:v>
                </c:pt>
                <c:pt idx="28">
                  <c:v>-107.92091540634632</c:v>
                </c:pt>
                <c:pt idx="29">
                  <c:v>47.23768606827192</c:v>
                </c:pt>
                <c:pt idx="30">
                  <c:v>371.11543366323252</c:v>
                </c:pt>
                <c:pt idx="31">
                  <c:v>-6.7162731341241528</c:v>
                </c:pt>
                <c:pt idx="32">
                  <c:v>-269.93290495096539</c:v>
                </c:pt>
                <c:pt idx="33">
                  <c:v>-242.94138014916126</c:v>
                </c:pt>
                <c:pt idx="34">
                  <c:v>-269.91030793251718</c:v>
                </c:pt>
                <c:pt idx="35">
                  <c:v>-40.5102314510154</c:v>
                </c:pt>
                <c:pt idx="36">
                  <c:v>-60.756881294019536</c:v>
                </c:pt>
                <c:pt idx="37">
                  <c:v>-229.43780510065329</c:v>
                </c:pt>
                <c:pt idx="38">
                  <c:v>-256.41634825494617</c:v>
                </c:pt>
                <c:pt idx="39">
                  <c:v>-101.25930777446544</c:v>
                </c:pt>
                <c:pt idx="40">
                  <c:v>-141.74948035420701</c:v>
                </c:pt>
                <c:pt idx="41">
                  <c:v>-276.6819794336472</c:v>
                </c:pt>
                <c:pt idx="42">
                  <c:v>-47.221821602792879</c:v>
                </c:pt>
                <c:pt idx="43">
                  <c:v>-33.715129684041777</c:v>
                </c:pt>
                <c:pt idx="44">
                  <c:v>-128.29012730755477</c:v>
                </c:pt>
                <c:pt idx="45">
                  <c:v>-195.71618203384548</c:v>
                </c:pt>
                <c:pt idx="46">
                  <c:v>-155.16773338713713</c:v>
                </c:pt>
                <c:pt idx="47">
                  <c:v>-94.516477268245097</c:v>
                </c:pt>
                <c:pt idx="48">
                  <c:v>-202.45925682826521</c:v>
                </c:pt>
                <c:pt idx="49">
                  <c:v>-6.7350204175934127</c:v>
                </c:pt>
                <c:pt idx="50">
                  <c:v>101.22181832553071</c:v>
                </c:pt>
                <c:pt idx="51">
                  <c:v>-53.974511768264698</c:v>
                </c:pt>
                <c:pt idx="52">
                  <c:v>-155.20570629452686</c:v>
                </c:pt>
                <c:pt idx="53">
                  <c:v>-81.0097802314625</c:v>
                </c:pt>
                <c:pt idx="54">
                  <c:v>-40.483679196991012</c:v>
                </c:pt>
                <c:pt idx="55">
                  <c:v>-195.68314151505626</c:v>
                </c:pt>
                <c:pt idx="56">
                  <c:v>26.962928095151788</c:v>
                </c:pt>
                <c:pt idx="57">
                  <c:v>168.68561190698091</c:v>
                </c:pt>
                <c:pt idx="58">
                  <c:v>-60.719157792847952</c:v>
                </c:pt>
                <c:pt idx="59">
                  <c:v>-134.94812949269581</c:v>
                </c:pt>
                <c:pt idx="60">
                  <c:v>-60.749066087460093</c:v>
                </c:pt>
                <c:pt idx="61">
                  <c:v>-13.511380019134194</c:v>
                </c:pt>
                <c:pt idx="62">
                  <c:v>-128.19880560371257</c:v>
                </c:pt>
                <c:pt idx="63">
                  <c:v>-13.470285123461807</c:v>
                </c:pt>
                <c:pt idx="64">
                  <c:v>134.94500238644952</c:v>
                </c:pt>
                <c:pt idx="65">
                  <c:v>94.462879065641204</c:v>
                </c:pt>
                <c:pt idx="66">
                  <c:v>-26.989724637474971</c:v>
                </c:pt>
                <c:pt idx="67">
                  <c:v>-67.484335911283097</c:v>
                </c:pt>
                <c:pt idx="68">
                  <c:v>-13.486149588866093</c:v>
                </c:pt>
                <c:pt idx="69">
                  <c:v>-114.73632545094577</c:v>
                </c:pt>
                <c:pt idx="70">
                  <c:v>47.248867551324693</c:v>
                </c:pt>
                <c:pt idx="71">
                  <c:v>188.98741071079175</c:v>
                </c:pt>
                <c:pt idx="72">
                  <c:v>74.222727723410074</c:v>
                </c:pt>
                <c:pt idx="73">
                  <c:v>-33.753346879772529</c:v>
                </c:pt>
                <c:pt idx="74">
                  <c:v>-33.756473985972384</c:v>
                </c:pt>
                <c:pt idx="75">
                  <c:v>40.488367297310376</c:v>
                </c:pt>
                <c:pt idx="76">
                  <c:v>3.1271062000647301E-3</c:v>
                </c:pt>
                <c:pt idx="77">
                  <c:v>26.986597531269645</c:v>
                </c:pt>
                <c:pt idx="78">
                  <c:v>-6.7303374352154997</c:v>
                </c:pt>
                <c:pt idx="79">
                  <c:v>-60.764935670965819</c:v>
                </c:pt>
                <c:pt idx="80">
                  <c:v>-67.506444353228915</c:v>
                </c:pt>
                <c:pt idx="81">
                  <c:v>-148.43895694597285</c:v>
                </c:pt>
                <c:pt idx="82">
                  <c:v>-33.721623066789675</c:v>
                </c:pt>
                <c:pt idx="83">
                  <c:v>-26.980109266419134</c:v>
                </c:pt>
                <c:pt idx="84">
                  <c:v>-101.24212148513884</c:v>
                </c:pt>
                <c:pt idx="85">
                  <c:v>6.7053461752571542</c:v>
                </c:pt>
                <c:pt idx="86">
                  <c:v>26.995968613970543</c:v>
                </c:pt>
                <c:pt idx="87">
                  <c:v>-94.42983854678792</c:v>
                </c:pt>
                <c:pt idx="88">
                  <c:v>-256.41815353740981</c:v>
                </c:pt>
                <c:pt idx="89">
                  <c:v>-33.745536791119498</c:v>
                </c:pt>
                <c:pt idx="90">
                  <c:v>161.94878108906232</c:v>
                </c:pt>
                <c:pt idx="91">
                  <c:v>33.76115696828915</c:v>
                </c:pt>
                <c:pt idx="92">
                  <c:v>87.726053365591852</c:v>
                </c:pt>
                <c:pt idx="93">
                  <c:v>107.93473030124352</c:v>
                </c:pt>
                <c:pt idx="94">
                  <c:v>94.510228173753191</c:v>
                </c:pt>
                <c:pt idx="95">
                  <c:v>-67.459105481110981</c:v>
                </c:pt>
                <c:pt idx="96">
                  <c:v>-80.981661865285091</c:v>
                </c:pt>
                <c:pt idx="97">
                  <c:v>377.927233143053</c:v>
                </c:pt>
                <c:pt idx="98">
                  <c:v>121.4369835258375</c:v>
                </c:pt>
                <c:pt idx="99">
                  <c:v>-350.95937265929211</c:v>
                </c:pt>
                <c:pt idx="100">
                  <c:v>-6.7667442305498469</c:v>
                </c:pt>
                <c:pt idx="101">
                  <c:v>188.93356821980365</c:v>
                </c:pt>
                <c:pt idx="102">
                  <c:v>-80.94993805232825</c:v>
                </c:pt>
                <c:pt idx="103">
                  <c:v>-47.184337271928129</c:v>
                </c:pt>
                <c:pt idx="104">
                  <c:v>128.23340711663124</c:v>
                </c:pt>
                <c:pt idx="105">
                  <c:v>26.988158525387778</c:v>
                </c:pt>
                <c:pt idx="106">
                  <c:v>155.17578776405367</c:v>
                </c:pt>
                <c:pt idx="107">
                  <c:v>256.41947536116948</c:v>
                </c:pt>
                <c:pt idx="108">
                  <c:v>60.766252376673116</c:v>
                </c:pt>
                <c:pt idx="109">
                  <c:v>54.005996410975428</c:v>
                </c:pt>
                <c:pt idx="110">
                  <c:v>168.66505422314322</c:v>
                </c:pt>
                <c:pt idx="111">
                  <c:v>128.18918511476426</c:v>
                </c:pt>
                <c:pt idx="112">
                  <c:v>236.24541017461846</c:v>
                </c:pt>
                <c:pt idx="113">
                  <c:v>350.95650007728358</c:v>
                </c:pt>
                <c:pt idx="114">
                  <c:v>175.44898474302059</c:v>
                </c:pt>
                <c:pt idx="115">
                  <c:v>67.512449159423639</c:v>
                </c:pt>
                <c:pt idx="116">
                  <c:v>87.77808545612568</c:v>
                </c:pt>
                <c:pt idx="117">
                  <c:v>195.67039903778848</c:v>
                </c:pt>
                <c:pt idx="118">
                  <c:v>182.16682910724379</c:v>
                </c:pt>
                <c:pt idx="119">
                  <c:v>188.98092244601162</c:v>
                </c:pt>
                <c:pt idx="120">
                  <c:v>222.71215064778019</c:v>
                </c:pt>
                <c:pt idx="121">
                  <c:v>-40.491494403577818</c:v>
                </c:pt>
                <c:pt idx="122">
                  <c:v>-101.21400823691511</c:v>
                </c:pt>
                <c:pt idx="123">
                  <c:v>60.725401769288219</c:v>
                </c:pt>
                <c:pt idx="124">
                  <c:v>33.728111331597255</c:v>
                </c:pt>
                <c:pt idx="125">
                  <c:v>-107.98207429129577</c:v>
                </c:pt>
                <c:pt idx="126">
                  <c:v>-87.741917831212348</c:v>
                </c:pt>
                <c:pt idx="127">
                  <c:v>26.992846625686692</c:v>
                </c:pt>
                <c:pt idx="128">
                  <c:v>-26.997290437688701</c:v>
                </c:pt>
                <c:pt idx="129">
                  <c:v>-53.988820357658952</c:v>
                </c:pt>
                <c:pt idx="130">
                  <c:v>-47.220749185277725</c:v>
                </c:pt>
                <c:pt idx="131">
                  <c:v>20.26407530266097</c:v>
                </c:pt>
                <c:pt idx="132">
                  <c:v>94.461562359761601</c:v>
                </c:pt>
                <c:pt idx="133">
                  <c:v>94.4454587239548</c:v>
                </c:pt>
              </c:numCache>
            </c:numRef>
          </c:yVal>
          <c:smooth val="0"/>
        </c:ser>
        <c:ser>
          <c:idx val="1"/>
          <c:order val="1"/>
          <c:tx>
            <c:v>Filtered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'Velocity and Acceleration'!$F$2:$F$1242</c:f>
              <c:numCache>
                <c:formatCode>General</c:formatCode>
                <c:ptCount val="1241"/>
                <c:pt idx="0">
                  <c:v>-8.3333333333333329E-2</c:v>
                </c:pt>
                <c:pt idx="1">
                  <c:v>-7.9166666666666663E-2</c:v>
                </c:pt>
                <c:pt idx="2">
                  <c:v>-7.4999999999999997E-2</c:v>
                </c:pt>
                <c:pt idx="3">
                  <c:v>-7.0833333333333331E-2</c:v>
                </c:pt>
                <c:pt idx="4">
                  <c:v>-6.6666666666666666E-2</c:v>
                </c:pt>
                <c:pt idx="5">
                  <c:v>-6.2499999999999993E-2</c:v>
                </c:pt>
                <c:pt idx="6">
                  <c:v>-5.8333333333333327E-2</c:v>
                </c:pt>
                <c:pt idx="7">
                  <c:v>-5.4166666666666662E-2</c:v>
                </c:pt>
                <c:pt idx="8">
                  <c:v>-4.9999999999999996E-2</c:v>
                </c:pt>
                <c:pt idx="9">
                  <c:v>-4.583333333333333E-2</c:v>
                </c:pt>
                <c:pt idx="10">
                  <c:v>-4.1666666666666664E-2</c:v>
                </c:pt>
                <c:pt idx="11">
                  <c:v>-3.7499999999999999E-2</c:v>
                </c:pt>
                <c:pt idx="12">
                  <c:v>-3.3333333333333333E-2</c:v>
                </c:pt>
                <c:pt idx="13">
                  <c:v>-2.9166666666666664E-2</c:v>
                </c:pt>
                <c:pt idx="14">
                  <c:v>-2.4999999999999998E-2</c:v>
                </c:pt>
                <c:pt idx="15">
                  <c:v>-2.0833333333333332E-2</c:v>
                </c:pt>
                <c:pt idx="16">
                  <c:v>-1.6666666666666666E-2</c:v>
                </c:pt>
                <c:pt idx="17">
                  <c:v>-1.2500000000000001E-2</c:v>
                </c:pt>
                <c:pt idx="18">
                  <c:v>-8.3333333333333332E-3</c:v>
                </c:pt>
                <c:pt idx="19">
                  <c:v>-4.1666666666666666E-3</c:v>
                </c:pt>
                <c:pt idx="20">
                  <c:v>0</c:v>
                </c:pt>
                <c:pt idx="21">
                  <c:v>4.1666666666666666E-3</c:v>
                </c:pt>
                <c:pt idx="22">
                  <c:v>8.3333333333333332E-3</c:v>
                </c:pt>
                <c:pt idx="23">
                  <c:v>1.2500000000000001E-2</c:v>
                </c:pt>
                <c:pt idx="24">
                  <c:v>1.6666666666666666E-2</c:v>
                </c:pt>
                <c:pt idx="25">
                  <c:v>2.0833333333333332E-2</c:v>
                </c:pt>
                <c:pt idx="26">
                  <c:v>2.5000000000000001E-2</c:v>
                </c:pt>
                <c:pt idx="27">
                  <c:v>2.9166666666666664E-2</c:v>
                </c:pt>
                <c:pt idx="28">
                  <c:v>3.3333333333333333E-2</c:v>
                </c:pt>
                <c:pt idx="29">
                  <c:v>3.7499999999999999E-2</c:v>
                </c:pt>
                <c:pt idx="30">
                  <c:v>4.1666666666666664E-2</c:v>
                </c:pt>
                <c:pt idx="31">
                  <c:v>4.583333333333333E-2</c:v>
                </c:pt>
                <c:pt idx="32">
                  <c:v>0.05</c:v>
                </c:pt>
                <c:pt idx="33">
                  <c:v>5.4166666666666662E-2</c:v>
                </c:pt>
                <c:pt idx="34">
                  <c:v>5.8333333333333327E-2</c:v>
                </c:pt>
                <c:pt idx="35">
                  <c:v>6.25E-2</c:v>
                </c:pt>
                <c:pt idx="36">
                  <c:v>6.6666666666666666E-2</c:v>
                </c:pt>
                <c:pt idx="37">
                  <c:v>7.0833333333333331E-2</c:v>
                </c:pt>
                <c:pt idx="38">
                  <c:v>7.4999999999999997E-2</c:v>
                </c:pt>
                <c:pt idx="39">
                  <c:v>7.9166666666666663E-2</c:v>
                </c:pt>
                <c:pt idx="40">
                  <c:v>8.3333333333333329E-2</c:v>
                </c:pt>
                <c:pt idx="41">
                  <c:v>8.7499999999999994E-2</c:v>
                </c:pt>
                <c:pt idx="42">
                  <c:v>9.166666666666666E-2</c:v>
                </c:pt>
                <c:pt idx="43">
                  <c:v>9.5833333333333326E-2</c:v>
                </c:pt>
                <c:pt idx="44">
                  <c:v>0.1</c:v>
                </c:pt>
                <c:pt idx="45">
                  <c:v>0.10416666666666666</c:v>
                </c:pt>
                <c:pt idx="46">
                  <c:v>0.10833333333333332</c:v>
                </c:pt>
                <c:pt idx="47">
                  <c:v>0.1125</c:v>
                </c:pt>
                <c:pt idx="48">
                  <c:v>0.11666666666666665</c:v>
                </c:pt>
                <c:pt idx="49">
                  <c:v>0.12083333333333332</c:v>
                </c:pt>
                <c:pt idx="50">
                  <c:v>0.125</c:v>
                </c:pt>
                <c:pt idx="51">
                  <c:v>0.12916666666666665</c:v>
                </c:pt>
                <c:pt idx="52">
                  <c:v>0.13333333333333333</c:v>
                </c:pt>
                <c:pt idx="53">
                  <c:v>0.13750000000000001</c:v>
                </c:pt>
                <c:pt idx="54">
                  <c:v>0.14166666666666669</c:v>
                </c:pt>
                <c:pt idx="55">
                  <c:v>0.14583333333333337</c:v>
                </c:pt>
                <c:pt idx="56">
                  <c:v>0.15</c:v>
                </c:pt>
                <c:pt idx="57">
                  <c:v>0.15416666666666673</c:v>
                </c:pt>
                <c:pt idx="58">
                  <c:v>0.15833333333333341</c:v>
                </c:pt>
                <c:pt idx="59">
                  <c:v>0.16250000000000001</c:v>
                </c:pt>
                <c:pt idx="60">
                  <c:v>0.16666666666666677</c:v>
                </c:pt>
                <c:pt idx="61">
                  <c:v>0.17083333333333345</c:v>
                </c:pt>
                <c:pt idx="62">
                  <c:v>0.17499999999999999</c:v>
                </c:pt>
                <c:pt idx="63">
                  <c:v>0.17916666666666681</c:v>
                </c:pt>
                <c:pt idx="64">
                  <c:v>0.18333333333333349</c:v>
                </c:pt>
                <c:pt idx="65">
                  <c:v>0.1875</c:v>
                </c:pt>
                <c:pt idx="66">
                  <c:v>0.19166666666666685</c:v>
                </c:pt>
                <c:pt idx="67">
                  <c:v>0.19583333333333353</c:v>
                </c:pt>
                <c:pt idx="68">
                  <c:v>0.2</c:v>
                </c:pt>
                <c:pt idx="69">
                  <c:v>0.20416666666666689</c:v>
                </c:pt>
                <c:pt idx="70">
                  <c:v>0.20833333333333356</c:v>
                </c:pt>
                <c:pt idx="71">
                  <c:v>0.21249999999999999</c:v>
                </c:pt>
                <c:pt idx="72">
                  <c:v>0.21666666666666692</c:v>
                </c:pt>
                <c:pt idx="73">
                  <c:v>0.2208333333333336</c:v>
                </c:pt>
                <c:pt idx="74">
                  <c:v>0.22500000000000001</c:v>
                </c:pt>
                <c:pt idx="75">
                  <c:v>0.22916666666666696</c:v>
                </c:pt>
                <c:pt idx="76">
                  <c:v>0.23333333333333364</c:v>
                </c:pt>
                <c:pt idx="77">
                  <c:v>0.23749999999999999</c:v>
                </c:pt>
                <c:pt idx="78">
                  <c:v>0.241666666666667</c:v>
                </c:pt>
                <c:pt idx="79">
                  <c:v>0.24583333333333368</c:v>
                </c:pt>
                <c:pt idx="80">
                  <c:v>0.25</c:v>
                </c:pt>
                <c:pt idx="81">
                  <c:v>0.25416666666666698</c:v>
                </c:pt>
                <c:pt idx="82">
                  <c:v>0.25833333333333364</c:v>
                </c:pt>
                <c:pt idx="83">
                  <c:v>0.26250000000000001</c:v>
                </c:pt>
                <c:pt idx="84">
                  <c:v>0.26666666666666694</c:v>
                </c:pt>
                <c:pt idx="85">
                  <c:v>0.27083333333333359</c:v>
                </c:pt>
                <c:pt idx="86">
                  <c:v>0.27500000000000002</c:v>
                </c:pt>
                <c:pt idx="87">
                  <c:v>0.2791666666666669</c:v>
                </c:pt>
                <c:pt idx="88">
                  <c:v>0.28333333333333355</c:v>
                </c:pt>
                <c:pt idx="89">
                  <c:v>0.28749999999999998</c:v>
                </c:pt>
                <c:pt idx="90">
                  <c:v>0.29166666666666685</c:v>
                </c:pt>
                <c:pt idx="91">
                  <c:v>0.2958333333333335</c:v>
                </c:pt>
                <c:pt idx="92">
                  <c:v>0.3</c:v>
                </c:pt>
                <c:pt idx="93">
                  <c:v>0.30416666666666681</c:v>
                </c:pt>
                <c:pt idx="94">
                  <c:v>0.30833333333333346</c:v>
                </c:pt>
                <c:pt idx="95">
                  <c:v>0.3125</c:v>
                </c:pt>
                <c:pt idx="96">
                  <c:v>0.31666666666666676</c:v>
                </c:pt>
                <c:pt idx="97">
                  <c:v>0.32083333333333341</c:v>
                </c:pt>
                <c:pt idx="98">
                  <c:v>0.32500000000000001</c:v>
                </c:pt>
                <c:pt idx="99">
                  <c:v>0.32916666666666672</c:v>
                </c:pt>
                <c:pt idx="100">
                  <c:v>0.33333333333333337</c:v>
                </c:pt>
                <c:pt idx="101">
                  <c:v>0.33750000000000002</c:v>
                </c:pt>
                <c:pt idx="102">
                  <c:v>0.34166666666666667</c:v>
                </c:pt>
                <c:pt idx="103">
                  <c:v>0.34583333333333333</c:v>
                </c:pt>
                <c:pt idx="104">
                  <c:v>0.35</c:v>
                </c:pt>
                <c:pt idx="105">
                  <c:v>0.35416666666666663</c:v>
                </c:pt>
                <c:pt idx="106">
                  <c:v>0.35833333333333328</c:v>
                </c:pt>
                <c:pt idx="107">
                  <c:v>0.36249999999999999</c:v>
                </c:pt>
                <c:pt idx="108">
                  <c:v>0.36666666666666659</c:v>
                </c:pt>
                <c:pt idx="109">
                  <c:v>0.37083333333333324</c:v>
                </c:pt>
                <c:pt idx="110">
                  <c:v>0.375</c:v>
                </c:pt>
                <c:pt idx="111">
                  <c:v>0.37916666666666654</c:v>
                </c:pt>
                <c:pt idx="112">
                  <c:v>0.38333333333333319</c:v>
                </c:pt>
                <c:pt idx="113">
                  <c:v>0.38750000000000001</c:v>
                </c:pt>
                <c:pt idx="114">
                  <c:v>0.3916666666666665</c:v>
                </c:pt>
                <c:pt idx="115">
                  <c:v>0.39583333333333315</c:v>
                </c:pt>
                <c:pt idx="116">
                  <c:v>0.4</c:v>
                </c:pt>
                <c:pt idx="117">
                  <c:v>0.40416666666666645</c:v>
                </c:pt>
                <c:pt idx="118">
                  <c:v>0.4083333333333331</c:v>
                </c:pt>
                <c:pt idx="119">
                  <c:v>0.41249999999999998</c:v>
                </c:pt>
                <c:pt idx="120">
                  <c:v>0.41666666666666641</c:v>
                </c:pt>
                <c:pt idx="121">
                  <c:v>0.42083333333333306</c:v>
                </c:pt>
                <c:pt idx="122">
                  <c:v>0.42499999999999999</c:v>
                </c:pt>
                <c:pt idx="123">
                  <c:v>0.42916666666666636</c:v>
                </c:pt>
                <c:pt idx="124">
                  <c:v>0.43333333333333302</c:v>
                </c:pt>
                <c:pt idx="125">
                  <c:v>0.4375</c:v>
                </c:pt>
                <c:pt idx="126">
                  <c:v>0.44166666666666632</c:v>
                </c:pt>
                <c:pt idx="127">
                  <c:v>0.44583333333333297</c:v>
                </c:pt>
                <c:pt idx="128">
                  <c:v>0.45</c:v>
                </c:pt>
                <c:pt idx="129">
                  <c:v>0.45416666666666627</c:v>
                </c:pt>
                <c:pt idx="130">
                  <c:v>0.45833333333333293</c:v>
                </c:pt>
                <c:pt idx="131">
                  <c:v>0.46250000000000002</c:v>
                </c:pt>
                <c:pt idx="132">
                  <c:v>0.46666666666666623</c:v>
                </c:pt>
                <c:pt idx="133">
                  <c:v>0.47083333333333288</c:v>
                </c:pt>
                <c:pt idx="134">
                  <c:v>0.47499999999999998</c:v>
                </c:pt>
                <c:pt idx="135">
                  <c:v>0.47916666666666619</c:v>
                </c:pt>
                <c:pt idx="136">
                  <c:v>0.48333333333333284</c:v>
                </c:pt>
                <c:pt idx="137">
                  <c:v>0.48749999999999949</c:v>
                </c:pt>
                <c:pt idx="138">
                  <c:v>0.49166666666666614</c:v>
                </c:pt>
                <c:pt idx="139">
                  <c:v>0.49583333333333279</c:v>
                </c:pt>
                <c:pt idx="140">
                  <c:v>0.49999999999999944</c:v>
                </c:pt>
                <c:pt idx="141">
                  <c:v>0.5041666666666661</c:v>
                </c:pt>
                <c:pt idx="142">
                  <c:v>0.50833333333333275</c:v>
                </c:pt>
                <c:pt idx="143">
                  <c:v>0.5124999999999994</c:v>
                </c:pt>
                <c:pt idx="144">
                  <c:v>0.51666666666666605</c:v>
                </c:pt>
                <c:pt idx="145">
                  <c:v>0.5208333333333327</c:v>
                </c:pt>
                <c:pt idx="146">
                  <c:v>0.52499999999999936</c:v>
                </c:pt>
                <c:pt idx="147">
                  <c:v>0.52916666666666601</c:v>
                </c:pt>
                <c:pt idx="148">
                  <c:v>0.53333333333333266</c:v>
                </c:pt>
                <c:pt idx="149">
                  <c:v>0.53749999999999931</c:v>
                </c:pt>
                <c:pt idx="150">
                  <c:v>0.54166666666666596</c:v>
                </c:pt>
                <c:pt idx="151">
                  <c:v>0.54583333333333262</c:v>
                </c:pt>
                <c:pt idx="152">
                  <c:v>0.54999999999999927</c:v>
                </c:pt>
                <c:pt idx="153">
                  <c:v>0.55416666666666592</c:v>
                </c:pt>
                <c:pt idx="154">
                  <c:v>0.55833333333333257</c:v>
                </c:pt>
                <c:pt idx="155">
                  <c:v>0.56249999999999922</c:v>
                </c:pt>
                <c:pt idx="156">
                  <c:v>0.56666666666666587</c:v>
                </c:pt>
              </c:numCache>
            </c:numRef>
          </c:xVal>
          <c:yVal>
            <c:numRef>
              <c:f>'Velocity and Acceleration'!$S$2:$S$194</c:f>
              <c:numCache>
                <c:formatCode>General</c:formatCode>
                <c:ptCount val="193"/>
                <c:pt idx="22">
                  <c:v>8.6800646469079368</c:v>
                </c:pt>
                <c:pt idx="23">
                  <c:v>23.129131066160792</c:v>
                </c:pt>
                <c:pt idx="24">
                  <c:v>31.819101908963674</c:v>
                </c:pt>
                <c:pt idx="25">
                  <c:v>36.477012896158108</c:v>
                </c:pt>
                <c:pt idx="26">
                  <c:v>39.900671136696239</c:v>
                </c:pt>
                <c:pt idx="27">
                  <c:v>42.036917627054329</c:v>
                </c:pt>
                <c:pt idx="28">
                  <c:v>40.278296028078138</c:v>
                </c:pt>
                <c:pt idx="29">
                  <c:v>29.82912809068565</c:v>
                </c:pt>
                <c:pt idx="30">
                  <c:v>4.6290356679121212</c:v>
                </c:pt>
                <c:pt idx="31">
                  <c:v>-36.154989027109259</c:v>
                </c:pt>
                <c:pt idx="32">
                  <c:v>-83.234264937025188</c:v>
                </c:pt>
                <c:pt idx="33">
                  <c:v>-123.40420561611799</c:v>
                </c:pt>
                <c:pt idx="34">
                  <c:v>-149.55106325421792</c:v>
                </c:pt>
                <c:pt idx="35">
                  <c:v>-163.4083624400574</c:v>
                </c:pt>
                <c:pt idx="36">
                  <c:v>-170.58569961834147</c:v>
                </c:pt>
                <c:pt idx="37">
                  <c:v>-174.12492507338516</c:v>
                </c:pt>
                <c:pt idx="38">
                  <c:v>-173.48567476116162</c:v>
                </c:pt>
                <c:pt idx="39">
                  <c:v>-168.29706225724487</c:v>
                </c:pt>
                <c:pt idx="40">
                  <c:v>-159.78102096849022</c:v>
                </c:pt>
                <c:pt idx="41">
                  <c:v>-149.35688433149613</c:v>
                </c:pt>
                <c:pt idx="42">
                  <c:v>-139.0560827466511</c:v>
                </c:pt>
                <c:pt idx="43">
                  <c:v>-131.69686373107658</c:v>
                </c:pt>
                <c:pt idx="44">
                  <c:v>-127.87102671243076</c:v>
                </c:pt>
                <c:pt idx="45">
                  <c:v>-124.44540985470161</c:v>
                </c:pt>
                <c:pt idx="46">
                  <c:v>-117.50480686211893</c:v>
                </c:pt>
                <c:pt idx="47">
                  <c:v>-105.45807827311256</c:v>
                </c:pt>
                <c:pt idx="48">
                  <c:v>-89.57874426007173</c:v>
                </c:pt>
                <c:pt idx="49">
                  <c:v>-73.808254693281398</c:v>
                </c:pt>
                <c:pt idx="50">
                  <c:v>-63.264331482993747</c:v>
                </c:pt>
                <c:pt idx="51">
                  <c:v>-59.976959432615132</c:v>
                </c:pt>
                <c:pt idx="52">
                  <c:v>-60.687740183684276</c:v>
                </c:pt>
                <c:pt idx="53">
                  <c:v>-60.350673582609822</c:v>
                </c:pt>
                <c:pt idx="54">
                  <c:v>-56.118423996994231</c:v>
                </c:pt>
                <c:pt idx="55">
                  <c:v>-48.011094598872404</c:v>
                </c:pt>
                <c:pt idx="56">
                  <c:v>-39.048781088042936</c:v>
                </c:pt>
                <c:pt idx="57">
                  <c:v>-34.113216838518831</c:v>
                </c:pt>
                <c:pt idx="58">
                  <c:v>-35.093228950746635</c:v>
                </c:pt>
                <c:pt idx="59">
                  <c:v>-38.28247780316088</c:v>
                </c:pt>
                <c:pt idx="60">
                  <c:v>-38.42305896632466</c:v>
                </c:pt>
                <c:pt idx="61">
                  <c:v>-32.968535379036929</c:v>
                </c:pt>
                <c:pt idx="62">
                  <c:v>-22.206609250059177</c:v>
                </c:pt>
                <c:pt idx="63">
                  <c:v>-8.881060964447876</c:v>
                </c:pt>
                <c:pt idx="64">
                  <c:v>1.9659241978176534</c:v>
                </c:pt>
                <c:pt idx="65">
                  <c:v>6.2203082058259067</c:v>
                </c:pt>
                <c:pt idx="66">
                  <c:v>4.6765575292008634</c:v>
                </c:pt>
                <c:pt idx="67">
                  <c:v>2.3736725425108127</c:v>
                </c:pt>
                <c:pt idx="68">
                  <c:v>4.344186598064236</c:v>
                </c:pt>
                <c:pt idx="69">
                  <c:v>12.383858380433988</c:v>
                </c:pt>
                <c:pt idx="70">
                  <c:v>23.832316679456095</c:v>
                </c:pt>
                <c:pt idx="71">
                  <c:v>32.802102044071646</c:v>
                </c:pt>
                <c:pt idx="72">
                  <c:v>34.779251706485574</c:v>
                </c:pt>
                <c:pt idx="73">
                  <c:v>30.171518391804618</c:v>
                </c:pt>
                <c:pt idx="74">
                  <c:v>22.214577116794803</c:v>
                </c:pt>
                <c:pt idx="75">
                  <c:v>12.832550707328153</c:v>
                </c:pt>
                <c:pt idx="76">
                  <c:v>1.7627140711465541</c:v>
                </c:pt>
                <c:pt idx="77">
                  <c:v>-11.702820144201921</c:v>
                </c:pt>
                <c:pt idx="78">
                  <c:v>-27.189850882223951</c:v>
                </c:pt>
                <c:pt idx="79">
                  <c:v>-42.762120702304436</c:v>
                </c:pt>
                <c:pt idx="80">
                  <c:v>-55.537153069867912</c:v>
                </c:pt>
                <c:pt idx="81">
                  <c:v>-63.227405948018266</c:v>
                </c:pt>
                <c:pt idx="82">
                  <c:v>-65.678101526549838</c:v>
                </c:pt>
                <c:pt idx="83">
                  <c:v>-64.764999629670257</c:v>
                </c:pt>
                <c:pt idx="84">
                  <c:v>-62.603533144247344</c:v>
                </c:pt>
                <c:pt idx="85">
                  <c:v>-60.411704458176608</c:v>
                </c:pt>
                <c:pt idx="86">
                  <c:v>-57.904451078376951</c:v>
                </c:pt>
                <c:pt idx="87">
                  <c:v>-51.92005687173517</c:v>
                </c:pt>
                <c:pt idx="88">
                  <c:v>-37.568207290980332</c:v>
                </c:pt>
                <c:pt idx="89">
                  <c:v>-13.628787959783985</c:v>
                </c:pt>
                <c:pt idx="90">
                  <c:v>14.549628688699714</c:v>
                </c:pt>
                <c:pt idx="91">
                  <c:v>39.375330056187977</c:v>
                </c:pt>
                <c:pt idx="92">
                  <c:v>56.188194504217648</c:v>
                </c:pt>
                <c:pt idx="93">
                  <c:v>63.811857091971063</c:v>
                </c:pt>
                <c:pt idx="94">
                  <c:v>63.643181357739905</c:v>
                </c:pt>
                <c:pt idx="95">
                  <c:v>58.965395065256665</c:v>
                </c:pt>
                <c:pt idx="96">
                  <c:v>51.851414479803395</c:v>
                </c:pt>
                <c:pt idx="97">
                  <c:v>40.501630671757269</c:v>
                </c:pt>
                <c:pt idx="98">
                  <c:v>23.981508272735748</c:v>
                </c:pt>
                <c:pt idx="99">
                  <c:v>8.2513459133573921</c:v>
                </c:pt>
                <c:pt idx="100">
                  <c:v>1.032688131906593</c:v>
                </c:pt>
                <c:pt idx="101">
                  <c:v>3.7609357656592257</c:v>
                </c:pt>
                <c:pt idx="102">
                  <c:v>14.217058766588458</c:v>
                </c:pt>
                <c:pt idx="103">
                  <c:v>31.471303927598843</c:v>
                </c:pt>
                <c:pt idx="104">
                  <c:v>54.205583197386581</c:v>
                </c:pt>
                <c:pt idx="105">
                  <c:v>79.013028308588545</c:v>
                </c:pt>
                <c:pt idx="106">
                  <c:v>101.89252381071799</c:v>
                </c:pt>
                <c:pt idx="107">
                  <c:v>120.0999394823868</c:v>
                </c:pt>
                <c:pt idx="108">
                  <c:v>134.13544288385205</c:v>
                </c:pt>
                <c:pt idx="109">
                  <c:v>147.4207996554901</c:v>
                </c:pt>
                <c:pt idx="110">
                  <c:v>162.34659320086666</c:v>
                </c:pt>
                <c:pt idx="111">
                  <c:v>177.64322405934681</c:v>
                </c:pt>
                <c:pt idx="112">
                  <c:v>189.27820840408953</c:v>
                </c:pt>
                <c:pt idx="113">
                  <c:v>193.12450498979004</c:v>
                </c:pt>
                <c:pt idx="114">
                  <c:v>188.55097864995952</c:v>
                </c:pt>
                <c:pt idx="115">
                  <c:v>179.47092214873885</c:v>
                </c:pt>
                <c:pt idx="116">
                  <c:v>170.14047792605854</c:v>
                </c:pt>
                <c:pt idx="117">
                  <c:v>160.56920287619479</c:v>
                </c:pt>
                <c:pt idx="118">
                  <c:v>146.92078832638549</c:v>
                </c:pt>
                <c:pt idx="119">
                  <c:v>125.23031506068857</c:v>
                </c:pt>
                <c:pt idx="120">
                  <c:v>94.752215848068943</c:v>
                </c:pt>
                <c:pt idx="121">
                  <c:v>59.528934031840656</c:v>
                </c:pt>
                <c:pt idx="122">
                  <c:v>26.220369143858022</c:v>
                </c:pt>
                <c:pt idx="123">
                  <c:v>-0.84588120929819455</c:v>
                </c:pt>
                <c:pt idx="124">
                  <c:v>-20.972384591853974</c:v>
                </c:pt>
                <c:pt idx="125">
                  <c:v>-33.933287271495381</c:v>
                </c:pt>
                <c:pt idx="126">
                  <c:v>-38.998895665458903</c:v>
                </c:pt>
                <c:pt idx="127">
                  <c:v>-36.895068942774543</c:v>
                </c:pt>
                <c:pt idx="128">
                  <c:v>-29.707927660578299</c:v>
                </c:pt>
                <c:pt idx="129">
                  <c:v>-19.078353150120432</c:v>
                </c:pt>
                <c:pt idx="130">
                  <c:v>-6.4368074557445745</c:v>
                </c:pt>
                <c:pt idx="131">
                  <c:v>5.3899504248547618</c:v>
                </c:pt>
                <c:pt idx="132">
                  <c:v>12.390664578094368</c:v>
                </c:pt>
                <c:pt idx="133">
                  <c:v>12.043579636923356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595960"/>
        <c:axId val="275596352"/>
      </c:scatterChart>
      <c:valAx>
        <c:axId val="275595960"/>
        <c:scaling>
          <c:orientation val="minMax"/>
          <c:max val="0.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7959183673469385"/>
              <c:y val="0.55749128919860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596352"/>
        <c:crosses val="autoZero"/>
        <c:crossBetween val="midCat"/>
        <c:majorUnit val="0.1"/>
      </c:valAx>
      <c:valAx>
        <c:axId val="275596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8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Foot Angular Acceleration (r/s</a:t>
                </a:r>
                <a:r>
                  <a:rPr lang="en-US" sz="825" b="1" i="0" u="none" strike="noStrike" baseline="30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r>
                  <a:rPr lang="en-US" sz="8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2755102040816327E-2"/>
              <c:y val="0.209059233449477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5959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34693877551017"/>
          <c:y val="6.6202090592334492E-2"/>
          <c:w val="0.20153061224489796"/>
          <c:h val="0.1149825783972125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9095477386933"/>
          <c:y val="8.3045123008223073E-2"/>
          <c:w val="0.79899497487437188"/>
          <c:h val="0.7854684551194433"/>
        </c:manualLayout>
      </c:layout>
      <c:scatterChart>
        <c:scatterStyle val="lineMarker"/>
        <c:varyColors val="0"/>
        <c:ser>
          <c:idx val="0"/>
          <c:order val="0"/>
          <c:tx>
            <c:v>Raw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'Velocity and Acceleration'!$F$2:$F$1242</c:f>
              <c:numCache>
                <c:formatCode>General</c:formatCode>
                <c:ptCount val="1241"/>
                <c:pt idx="0">
                  <c:v>-8.3333333333333329E-2</c:v>
                </c:pt>
                <c:pt idx="1">
                  <c:v>-7.9166666666666663E-2</c:v>
                </c:pt>
                <c:pt idx="2">
                  <c:v>-7.4999999999999997E-2</c:v>
                </c:pt>
                <c:pt idx="3">
                  <c:v>-7.0833333333333331E-2</c:v>
                </c:pt>
                <c:pt idx="4">
                  <c:v>-6.6666666666666666E-2</c:v>
                </c:pt>
                <c:pt idx="5">
                  <c:v>-6.2499999999999993E-2</c:v>
                </c:pt>
                <c:pt idx="6">
                  <c:v>-5.8333333333333327E-2</c:v>
                </c:pt>
                <c:pt idx="7">
                  <c:v>-5.4166666666666662E-2</c:v>
                </c:pt>
                <c:pt idx="8">
                  <c:v>-4.9999999999999996E-2</c:v>
                </c:pt>
                <c:pt idx="9">
                  <c:v>-4.583333333333333E-2</c:v>
                </c:pt>
                <c:pt idx="10">
                  <c:v>-4.1666666666666664E-2</c:v>
                </c:pt>
                <c:pt idx="11">
                  <c:v>-3.7499999999999999E-2</c:v>
                </c:pt>
                <c:pt idx="12">
                  <c:v>-3.3333333333333333E-2</c:v>
                </c:pt>
                <c:pt idx="13">
                  <c:v>-2.9166666666666664E-2</c:v>
                </c:pt>
                <c:pt idx="14">
                  <c:v>-2.4999999999999998E-2</c:v>
                </c:pt>
                <c:pt idx="15">
                  <c:v>-2.0833333333333332E-2</c:v>
                </c:pt>
                <c:pt idx="16">
                  <c:v>-1.6666666666666666E-2</c:v>
                </c:pt>
                <c:pt idx="17">
                  <c:v>-1.2500000000000001E-2</c:v>
                </c:pt>
                <c:pt idx="18">
                  <c:v>-8.3333333333333332E-3</c:v>
                </c:pt>
                <c:pt idx="19">
                  <c:v>-4.1666666666666666E-3</c:v>
                </c:pt>
                <c:pt idx="20">
                  <c:v>0</c:v>
                </c:pt>
                <c:pt idx="21">
                  <c:v>4.1666666666666666E-3</c:v>
                </c:pt>
                <c:pt idx="22">
                  <c:v>8.3333333333333332E-3</c:v>
                </c:pt>
                <c:pt idx="23">
                  <c:v>1.2500000000000001E-2</c:v>
                </c:pt>
                <c:pt idx="24">
                  <c:v>1.6666666666666666E-2</c:v>
                </c:pt>
                <c:pt idx="25">
                  <c:v>2.0833333333333332E-2</c:v>
                </c:pt>
                <c:pt idx="26">
                  <c:v>2.5000000000000001E-2</c:v>
                </c:pt>
                <c:pt idx="27">
                  <c:v>2.9166666666666664E-2</c:v>
                </c:pt>
                <c:pt idx="28">
                  <c:v>3.3333333333333333E-2</c:v>
                </c:pt>
                <c:pt idx="29">
                  <c:v>3.7499999999999999E-2</c:v>
                </c:pt>
                <c:pt idx="30">
                  <c:v>4.1666666666666664E-2</c:v>
                </c:pt>
                <c:pt idx="31">
                  <c:v>4.583333333333333E-2</c:v>
                </c:pt>
                <c:pt idx="32">
                  <c:v>0.05</c:v>
                </c:pt>
                <c:pt idx="33">
                  <c:v>5.4166666666666662E-2</c:v>
                </c:pt>
                <c:pt idx="34">
                  <c:v>5.8333333333333327E-2</c:v>
                </c:pt>
                <c:pt idx="35">
                  <c:v>6.25E-2</c:v>
                </c:pt>
                <c:pt idx="36">
                  <c:v>6.6666666666666666E-2</c:v>
                </c:pt>
                <c:pt idx="37">
                  <c:v>7.0833333333333331E-2</c:v>
                </c:pt>
                <c:pt idx="38">
                  <c:v>7.4999999999999997E-2</c:v>
                </c:pt>
                <c:pt idx="39">
                  <c:v>7.9166666666666663E-2</c:v>
                </c:pt>
                <c:pt idx="40">
                  <c:v>8.3333333333333329E-2</c:v>
                </c:pt>
                <c:pt idx="41">
                  <c:v>8.7499999999999994E-2</c:v>
                </c:pt>
                <c:pt idx="42">
                  <c:v>9.166666666666666E-2</c:v>
                </c:pt>
                <c:pt idx="43">
                  <c:v>9.5833333333333326E-2</c:v>
                </c:pt>
                <c:pt idx="44">
                  <c:v>0.1</c:v>
                </c:pt>
                <c:pt idx="45">
                  <c:v>0.10416666666666666</c:v>
                </c:pt>
                <c:pt idx="46">
                  <c:v>0.10833333333333332</c:v>
                </c:pt>
                <c:pt idx="47">
                  <c:v>0.1125</c:v>
                </c:pt>
                <c:pt idx="48">
                  <c:v>0.11666666666666665</c:v>
                </c:pt>
                <c:pt idx="49">
                  <c:v>0.12083333333333332</c:v>
                </c:pt>
                <c:pt idx="50">
                  <c:v>0.125</c:v>
                </c:pt>
                <c:pt idx="51">
                  <c:v>0.12916666666666665</c:v>
                </c:pt>
                <c:pt idx="52">
                  <c:v>0.13333333333333333</c:v>
                </c:pt>
                <c:pt idx="53">
                  <c:v>0.13750000000000001</c:v>
                </c:pt>
                <c:pt idx="54">
                  <c:v>0.14166666666666669</c:v>
                </c:pt>
                <c:pt idx="55">
                  <c:v>0.14583333333333337</c:v>
                </c:pt>
                <c:pt idx="56">
                  <c:v>0.15</c:v>
                </c:pt>
                <c:pt idx="57">
                  <c:v>0.15416666666666673</c:v>
                </c:pt>
                <c:pt idx="58">
                  <c:v>0.15833333333333341</c:v>
                </c:pt>
                <c:pt idx="59">
                  <c:v>0.16250000000000001</c:v>
                </c:pt>
                <c:pt idx="60">
                  <c:v>0.16666666666666677</c:v>
                </c:pt>
                <c:pt idx="61">
                  <c:v>0.17083333333333345</c:v>
                </c:pt>
                <c:pt idx="62">
                  <c:v>0.17499999999999999</c:v>
                </c:pt>
                <c:pt idx="63">
                  <c:v>0.17916666666666681</c:v>
                </c:pt>
                <c:pt idx="64">
                  <c:v>0.18333333333333349</c:v>
                </c:pt>
                <c:pt idx="65">
                  <c:v>0.1875</c:v>
                </c:pt>
                <c:pt idx="66">
                  <c:v>0.19166666666666685</c:v>
                </c:pt>
                <c:pt idx="67">
                  <c:v>0.19583333333333353</c:v>
                </c:pt>
                <c:pt idx="68">
                  <c:v>0.2</c:v>
                </c:pt>
                <c:pt idx="69">
                  <c:v>0.20416666666666689</c:v>
                </c:pt>
                <c:pt idx="70">
                  <c:v>0.20833333333333356</c:v>
                </c:pt>
                <c:pt idx="71">
                  <c:v>0.21249999999999999</c:v>
                </c:pt>
                <c:pt idx="72">
                  <c:v>0.21666666666666692</c:v>
                </c:pt>
                <c:pt idx="73">
                  <c:v>0.2208333333333336</c:v>
                </c:pt>
                <c:pt idx="74">
                  <c:v>0.22500000000000001</c:v>
                </c:pt>
                <c:pt idx="75">
                  <c:v>0.22916666666666696</c:v>
                </c:pt>
                <c:pt idx="76">
                  <c:v>0.23333333333333364</c:v>
                </c:pt>
                <c:pt idx="77">
                  <c:v>0.23749999999999999</c:v>
                </c:pt>
                <c:pt idx="78">
                  <c:v>0.241666666666667</c:v>
                </c:pt>
                <c:pt idx="79">
                  <c:v>0.24583333333333368</c:v>
                </c:pt>
                <c:pt idx="80">
                  <c:v>0.25</c:v>
                </c:pt>
                <c:pt idx="81">
                  <c:v>0.25416666666666698</c:v>
                </c:pt>
                <c:pt idx="82">
                  <c:v>0.25833333333333364</c:v>
                </c:pt>
                <c:pt idx="83">
                  <c:v>0.26250000000000001</c:v>
                </c:pt>
                <c:pt idx="84">
                  <c:v>0.26666666666666694</c:v>
                </c:pt>
                <c:pt idx="85">
                  <c:v>0.27083333333333359</c:v>
                </c:pt>
                <c:pt idx="86">
                  <c:v>0.27500000000000002</c:v>
                </c:pt>
                <c:pt idx="87">
                  <c:v>0.2791666666666669</c:v>
                </c:pt>
                <c:pt idx="88">
                  <c:v>0.28333333333333355</c:v>
                </c:pt>
                <c:pt idx="89">
                  <c:v>0.28749999999999998</c:v>
                </c:pt>
                <c:pt idx="90">
                  <c:v>0.29166666666666685</c:v>
                </c:pt>
                <c:pt idx="91">
                  <c:v>0.2958333333333335</c:v>
                </c:pt>
                <c:pt idx="92">
                  <c:v>0.3</c:v>
                </c:pt>
                <c:pt idx="93">
                  <c:v>0.30416666666666681</c:v>
                </c:pt>
                <c:pt idx="94">
                  <c:v>0.30833333333333346</c:v>
                </c:pt>
                <c:pt idx="95">
                  <c:v>0.3125</c:v>
                </c:pt>
                <c:pt idx="96">
                  <c:v>0.31666666666666676</c:v>
                </c:pt>
                <c:pt idx="97">
                  <c:v>0.32083333333333341</c:v>
                </c:pt>
                <c:pt idx="98">
                  <c:v>0.32500000000000001</c:v>
                </c:pt>
                <c:pt idx="99">
                  <c:v>0.32916666666666672</c:v>
                </c:pt>
                <c:pt idx="100">
                  <c:v>0.33333333333333337</c:v>
                </c:pt>
                <c:pt idx="101">
                  <c:v>0.33750000000000002</c:v>
                </c:pt>
                <c:pt idx="102">
                  <c:v>0.34166666666666667</c:v>
                </c:pt>
                <c:pt idx="103">
                  <c:v>0.34583333333333333</c:v>
                </c:pt>
                <c:pt idx="104">
                  <c:v>0.35</c:v>
                </c:pt>
                <c:pt idx="105">
                  <c:v>0.35416666666666663</c:v>
                </c:pt>
                <c:pt idx="106">
                  <c:v>0.35833333333333328</c:v>
                </c:pt>
                <c:pt idx="107">
                  <c:v>0.36249999999999999</c:v>
                </c:pt>
                <c:pt idx="108">
                  <c:v>0.36666666666666659</c:v>
                </c:pt>
                <c:pt idx="109">
                  <c:v>0.37083333333333324</c:v>
                </c:pt>
                <c:pt idx="110">
                  <c:v>0.375</c:v>
                </c:pt>
                <c:pt idx="111">
                  <c:v>0.37916666666666654</c:v>
                </c:pt>
                <c:pt idx="112">
                  <c:v>0.38333333333333319</c:v>
                </c:pt>
                <c:pt idx="113">
                  <c:v>0.38750000000000001</c:v>
                </c:pt>
                <c:pt idx="114">
                  <c:v>0.3916666666666665</c:v>
                </c:pt>
                <c:pt idx="115">
                  <c:v>0.39583333333333315</c:v>
                </c:pt>
                <c:pt idx="116">
                  <c:v>0.4</c:v>
                </c:pt>
                <c:pt idx="117">
                  <c:v>0.40416666666666645</c:v>
                </c:pt>
                <c:pt idx="118">
                  <c:v>0.4083333333333331</c:v>
                </c:pt>
                <c:pt idx="119">
                  <c:v>0.41249999999999998</c:v>
                </c:pt>
                <c:pt idx="120">
                  <c:v>0.41666666666666641</c:v>
                </c:pt>
                <c:pt idx="121">
                  <c:v>0.42083333333333306</c:v>
                </c:pt>
                <c:pt idx="122">
                  <c:v>0.42499999999999999</c:v>
                </c:pt>
                <c:pt idx="123">
                  <c:v>0.42916666666666636</c:v>
                </c:pt>
                <c:pt idx="124">
                  <c:v>0.43333333333333302</c:v>
                </c:pt>
                <c:pt idx="125">
                  <c:v>0.4375</c:v>
                </c:pt>
                <c:pt idx="126">
                  <c:v>0.44166666666666632</c:v>
                </c:pt>
                <c:pt idx="127">
                  <c:v>0.44583333333333297</c:v>
                </c:pt>
                <c:pt idx="128">
                  <c:v>0.45</c:v>
                </c:pt>
                <c:pt idx="129">
                  <c:v>0.45416666666666627</c:v>
                </c:pt>
                <c:pt idx="130">
                  <c:v>0.45833333333333293</c:v>
                </c:pt>
                <c:pt idx="131">
                  <c:v>0.46250000000000002</c:v>
                </c:pt>
                <c:pt idx="132">
                  <c:v>0.46666666666666623</c:v>
                </c:pt>
                <c:pt idx="133">
                  <c:v>0.47083333333333288</c:v>
                </c:pt>
                <c:pt idx="134">
                  <c:v>0.47499999999999998</c:v>
                </c:pt>
                <c:pt idx="135">
                  <c:v>0.47916666666666619</c:v>
                </c:pt>
                <c:pt idx="136">
                  <c:v>0.48333333333333284</c:v>
                </c:pt>
                <c:pt idx="137">
                  <c:v>0.48749999999999949</c:v>
                </c:pt>
                <c:pt idx="138">
                  <c:v>0.49166666666666614</c:v>
                </c:pt>
                <c:pt idx="139">
                  <c:v>0.49583333333333279</c:v>
                </c:pt>
                <c:pt idx="140">
                  <c:v>0.49999999999999944</c:v>
                </c:pt>
                <c:pt idx="141">
                  <c:v>0.5041666666666661</c:v>
                </c:pt>
                <c:pt idx="142">
                  <c:v>0.50833333333333275</c:v>
                </c:pt>
                <c:pt idx="143">
                  <c:v>0.5124999999999994</c:v>
                </c:pt>
                <c:pt idx="144">
                  <c:v>0.51666666666666605</c:v>
                </c:pt>
                <c:pt idx="145">
                  <c:v>0.5208333333333327</c:v>
                </c:pt>
                <c:pt idx="146">
                  <c:v>0.52499999999999936</c:v>
                </c:pt>
                <c:pt idx="147">
                  <c:v>0.52916666666666601</c:v>
                </c:pt>
                <c:pt idx="148">
                  <c:v>0.53333333333333266</c:v>
                </c:pt>
                <c:pt idx="149">
                  <c:v>0.53749999999999931</c:v>
                </c:pt>
                <c:pt idx="150">
                  <c:v>0.54166666666666596</c:v>
                </c:pt>
                <c:pt idx="151">
                  <c:v>0.54583333333333262</c:v>
                </c:pt>
                <c:pt idx="152">
                  <c:v>0.54999999999999927</c:v>
                </c:pt>
                <c:pt idx="153">
                  <c:v>0.55416666666666592</c:v>
                </c:pt>
                <c:pt idx="154">
                  <c:v>0.55833333333333257</c:v>
                </c:pt>
                <c:pt idx="155">
                  <c:v>0.56249999999999922</c:v>
                </c:pt>
                <c:pt idx="156">
                  <c:v>0.56666666666666587</c:v>
                </c:pt>
              </c:numCache>
            </c:numRef>
          </c:xVal>
          <c:yVal>
            <c:numRef>
              <c:f>'Velocity and Acceleration'!$H$2:$H$1242</c:f>
              <c:numCache>
                <c:formatCode>0.00</c:formatCode>
                <c:ptCount val="1241"/>
                <c:pt idx="0">
                  <c:v>1.3226105465515965</c:v>
                </c:pt>
                <c:pt idx="1">
                  <c:v>1.353125065526271</c:v>
                </c:pt>
                <c:pt idx="2">
                  <c:v>1.3836395845009455</c:v>
                </c:pt>
                <c:pt idx="3">
                  <c:v>1.41415410347562</c:v>
                </c:pt>
                <c:pt idx="4">
                  <c:v>1.4446686224502945</c:v>
                </c:pt>
                <c:pt idx="5">
                  <c:v>1.475183141424969</c:v>
                </c:pt>
                <c:pt idx="6">
                  <c:v>1.5056976603996435</c:v>
                </c:pt>
                <c:pt idx="7">
                  <c:v>1.536212179374318</c:v>
                </c:pt>
                <c:pt idx="8">
                  <c:v>1.5667266983489925</c:v>
                </c:pt>
                <c:pt idx="9">
                  <c:v>1.597241217323667</c:v>
                </c:pt>
                <c:pt idx="10">
                  <c:v>1.6277557362983415</c:v>
                </c:pt>
                <c:pt idx="11">
                  <c:v>1.6582702552730157</c:v>
                </c:pt>
                <c:pt idx="12">
                  <c:v>1.6887847742476902</c:v>
                </c:pt>
                <c:pt idx="13">
                  <c:v>1.7192992932223647</c:v>
                </c:pt>
                <c:pt idx="14">
                  <c:v>1.7498138121970392</c:v>
                </c:pt>
                <c:pt idx="15">
                  <c:v>1.7803283311717137</c:v>
                </c:pt>
                <c:pt idx="16">
                  <c:v>1.8108428501463882</c:v>
                </c:pt>
                <c:pt idx="17">
                  <c:v>1.8413573691210627</c:v>
                </c:pt>
                <c:pt idx="18">
                  <c:v>1.8718718880957372</c:v>
                </c:pt>
                <c:pt idx="19">
                  <c:v>1.9023864070704117</c:v>
                </c:pt>
                <c:pt idx="20" formatCode="General">
                  <c:v>1.9408582539405135</c:v>
                </c:pt>
                <c:pt idx="21" formatCode="General">
                  <c:v>1.9647733357114312</c:v>
                </c:pt>
                <c:pt idx="22" formatCode="General">
                  <c:v>1.9896241795117815</c:v>
                </c:pt>
                <c:pt idx="23" formatCode="General">
                  <c:v>2.0210358303637168</c:v>
                </c:pt>
                <c:pt idx="24" formatCode="General">
                  <c:v>2.0491692724279016</c:v>
                </c:pt>
                <c:pt idx="25" formatCode="General">
                  <c:v>2.0871407370348019</c:v>
                </c:pt>
                <c:pt idx="26" formatCode="General">
                  <c:v>2.1124609516170914</c:v>
                </c:pt>
                <c:pt idx="27" formatCode="General">
                  <c:v>2.1466849454120869</c:v>
                </c:pt>
                <c:pt idx="28" formatCode="General">
                  <c:v>2.1776266831148181</c:v>
                </c:pt>
                <c:pt idx="29" formatCode="General">
                  <c:v>2.2127884251770729</c:v>
                </c:pt>
                <c:pt idx="30" formatCode="General">
                  <c:v>2.2352979065982153</c:v>
                </c:pt>
                <c:pt idx="31" formatCode="General">
                  <c:v>2.282172299807911</c:v>
                </c:pt>
                <c:pt idx="32" formatCode="General">
                  <c:v>2.3187410351971147</c:v>
                </c:pt>
                <c:pt idx="33" formatCode="General">
                  <c:v>2.3510897665822128</c:v>
                </c:pt>
                <c:pt idx="34" formatCode="General">
                  <c:v>2.3834388231744192</c:v>
                </c:pt>
                <c:pt idx="35" formatCode="General">
                  <c:v>2.4031363041794895</c:v>
                </c:pt>
                <c:pt idx="36" formatCode="General">
                  <c:v>2.4293928397675213</c:v>
                </c:pt>
                <c:pt idx="37" formatCode="General">
                  <c:v>2.4523696312593346</c:v>
                </c:pt>
                <c:pt idx="38" formatCode="General">
                  <c:v>2.4711276284929831</c:v>
                </c:pt>
                <c:pt idx="39" formatCode="General">
                  <c:v>2.4856697774294121</c:v>
                </c:pt>
                <c:pt idx="40" formatCode="General">
                  <c:v>2.4950557263674069</c:v>
                </c:pt>
                <c:pt idx="41" formatCode="General">
                  <c:v>2.5119380272262628</c:v>
                </c:pt>
                <c:pt idx="42" formatCode="General">
                  <c:v>2.5091401103283442</c:v>
                </c:pt>
                <c:pt idx="43" formatCode="General">
                  <c:v>2.5189922506735547</c:v>
                </c:pt>
                <c:pt idx="44" formatCode="General">
                  <c:v>2.5199452011224208</c:v>
                </c:pt>
                <c:pt idx="45" formatCode="General">
                  <c:v>2.5237051456705659</c:v>
                </c:pt>
                <c:pt idx="46" formatCode="General">
                  <c:v>2.5218412552979173</c:v>
                </c:pt>
                <c:pt idx="47" formatCode="General">
                  <c:v>2.514826639137449</c:v>
                </c:pt>
                <c:pt idx="48" formatCode="General">
                  <c:v>2.5129617724326403</c:v>
                </c:pt>
                <c:pt idx="49" formatCode="General">
                  <c:v>2.4993844883495928</c:v>
                </c:pt>
                <c:pt idx="50" formatCode="General">
                  <c:v>2.4900226189542893</c:v>
                </c:pt>
                <c:pt idx="51" formatCode="General">
                  <c:v>2.4834746278105149</c:v>
                </c:pt>
                <c:pt idx="52" formatCode="General">
                  <c:v>2.4741127584152114</c:v>
                </c:pt>
                <c:pt idx="53" formatCode="General">
                  <c:v>2.4638165372875296</c:v>
                </c:pt>
                <c:pt idx="54" formatCode="General">
                  <c:v>2.4474247238279023</c:v>
                </c:pt>
                <c:pt idx="55" formatCode="General">
                  <c:v>2.4385327675818038</c:v>
                </c:pt>
                <c:pt idx="56" formatCode="General">
                  <c:v>2.4179253226296913</c:v>
                </c:pt>
                <c:pt idx="57" formatCode="General">
                  <c:v>2.3996598908264213</c:v>
                </c:pt>
                <c:pt idx="58" formatCode="General">
                  <c:v>2.3902983469936432</c:v>
                </c:pt>
                <c:pt idx="59" formatCode="General">
                  <c:v>2.3725012926756905</c:v>
                </c:pt>
                <c:pt idx="60" formatCode="General">
                  <c:v>2.3584547631775363</c:v>
                </c:pt>
                <c:pt idx="61" formatCode="General">
                  <c:v>2.335971296643522</c:v>
                </c:pt>
                <c:pt idx="62" formatCode="General">
                  <c:v>2.3223924942164675</c:v>
                </c:pt>
                <c:pt idx="63" formatCode="General">
                  <c:v>2.2985030103322472</c:v>
                </c:pt>
                <c:pt idx="64" formatCode="General">
                  <c:v>2.2774275304218063</c:v>
                </c:pt>
                <c:pt idx="65" formatCode="General">
                  <c:v>2.2600992875540662</c:v>
                </c:pt>
                <c:pt idx="66" formatCode="General">
                  <c:v>2.2418337473484273</c:v>
                </c:pt>
                <c:pt idx="67" formatCode="General">
                  <c:v>2.2282554869332198</c:v>
                </c:pt>
                <c:pt idx="68" formatCode="General">
                  <c:v>2.2043656778418912</c:v>
                </c:pt>
                <c:pt idx="69" formatCode="General">
                  <c:v>2.1917252740963127</c:v>
                </c:pt>
                <c:pt idx="70" formatCode="General">
                  <c:v>2.1659610701694598</c:v>
                </c:pt>
                <c:pt idx="71" formatCode="General">
                  <c:v>2.1472272608808689</c:v>
                </c:pt>
                <c:pt idx="72" formatCode="General">
                  <c:v>2.1308376338547603</c:v>
                </c:pt>
                <c:pt idx="73" formatCode="General">
                  <c:v>2.1158533734092275</c:v>
                </c:pt>
                <c:pt idx="74" formatCode="General">
                  <c:v>2.1008685536319653</c:v>
                </c:pt>
                <c:pt idx="75" formatCode="General">
                  <c:v>2.0821355035153806</c:v>
                </c:pt>
                <c:pt idx="76" formatCode="General">
                  <c:v>2.0685552738268091</c:v>
                </c:pt>
                <c:pt idx="77" formatCode="General">
                  <c:v>2.0512293257949592</c:v>
                </c:pt>
                <c:pt idx="78" formatCode="General">
                  <c:v>2.0362422111818068</c:v>
                </c:pt>
                <c:pt idx="79" formatCode="General">
                  <c:v>2.0221972173475402</c:v>
                </c:pt>
                <c:pt idx="80" formatCode="General">
                  <c:v>2.0034617639926937</c:v>
                </c:pt>
                <c:pt idx="81" formatCode="General">
                  <c:v>1.9889453217007498</c:v>
                </c:pt>
                <c:pt idx="82" formatCode="General">
                  <c:v>1.9659933692790483</c:v>
                </c:pt>
                <c:pt idx="83" formatCode="General">
                  <c:v>1.945385165154935</c:v>
                </c:pt>
                <c:pt idx="84" formatCode="General">
                  <c:v>1.9261831951857662</c:v>
                </c:pt>
                <c:pt idx="85" formatCode="General">
                  <c:v>1.8999513899100604</c:v>
                </c:pt>
                <c:pt idx="86" formatCode="General">
                  <c:v>1.8793423182115729</c:v>
                </c:pt>
                <c:pt idx="87" formatCode="General">
                  <c:v>1.8549832637051358</c:v>
                </c:pt>
                <c:pt idx="88" formatCode="General">
                  <c:v>1.834376161280014</c:v>
                </c:pt>
                <c:pt idx="89" formatCode="General">
                  <c:v>1.8034575098233523</c:v>
                </c:pt>
                <c:pt idx="90" formatCode="General">
                  <c:v>1.7716031881305803</c:v>
                </c:pt>
                <c:pt idx="91" formatCode="General">
                  <c:v>1.7495883158866272</c:v>
                </c:pt>
                <c:pt idx="92" formatCode="General">
                  <c:v>1.7200766581123323</c:v>
                </c:pt>
                <c:pt idx="93" formatCode="General">
                  <c:v>1.6980636467393682</c:v>
                </c:pt>
                <c:pt idx="94" formatCode="General">
                  <c:v>1.6746422151333595</c:v>
                </c:pt>
                <c:pt idx="95" formatCode="General">
                  <c:v>1.6540344449741404</c:v>
                </c:pt>
                <c:pt idx="96" formatCode="General">
                  <c:v>1.6357709824442317</c:v>
                </c:pt>
                <c:pt idx="97" formatCode="General">
                  <c:v>1.6053205831060566</c:v>
                </c:pt>
                <c:pt idx="98" formatCode="General">
                  <c:v>1.5912760232366816</c:v>
                </c:pt>
                <c:pt idx="99" formatCode="General">
                  <c:v>1.582851667984019</c:v>
                </c:pt>
                <c:pt idx="100" formatCode="General">
                  <c:v>1.5552141878850918</c:v>
                </c:pt>
                <c:pt idx="101" formatCode="General">
                  <c:v>1.5360105742050862</c:v>
                </c:pt>
                <c:pt idx="102" formatCode="General">
                  <c:v>1.5186824397397141</c:v>
                </c:pt>
                <c:pt idx="103" formatCode="General">
                  <c:v>1.5022898671080842</c:v>
                </c:pt>
                <c:pt idx="104" formatCode="General">
                  <c:v>1.4765291681184802</c:v>
                </c:pt>
                <c:pt idx="105" formatCode="General">
                  <c:v>1.4652924699227539</c:v>
                </c:pt>
                <c:pt idx="106" formatCode="General">
                  <c:v>1.4432809942136791</c:v>
                </c:pt>
                <c:pt idx="107" formatCode="General">
                  <c:v>1.4301692504127974</c:v>
                </c:pt>
                <c:pt idx="108" formatCode="General">
                  <c:v>1.4208089166813815</c:v>
                </c:pt>
                <c:pt idx="109" formatCode="General">
                  <c:v>1.4128529389140336</c:v>
                </c:pt>
                <c:pt idx="110" formatCode="General">
                  <c:v>1.4025567177863527</c:v>
                </c:pt>
                <c:pt idx="111" formatCode="General">
                  <c:v>1.3992870438326985</c:v>
                </c:pt>
                <c:pt idx="112" formatCode="General">
                  <c:v>1.3960173698790426</c:v>
                </c:pt>
                <c:pt idx="113" formatCode="General">
                  <c:v>1.3946231754954441</c:v>
                </c:pt>
                <c:pt idx="114" formatCode="General">
                  <c:v>1.4058839532338583</c:v>
                </c:pt>
                <c:pt idx="115" formatCode="General">
                  <c:v>1.4143312863302233</c:v>
                </c:pt>
                <c:pt idx="116" formatCode="General">
                  <c:v>1.4279344938624954</c:v>
                </c:pt>
                <c:pt idx="117" formatCode="General">
                  <c:v>1.4387277616899627</c:v>
                </c:pt>
                <c:pt idx="118" formatCode="General">
                  <c:v>1.4560807348700289</c:v>
                </c:pt>
                <c:pt idx="119" formatCode="General">
                  <c:v>1.4767124592051051</c:v>
                </c:pt>
                <c:pt idx="120" formatCode="General">
                  <c:v>1.4968774501211213</c:v>
                </c:pt>
                <c:pt idx="121" formatCode="General">
                  <c:v>1.5278208318901072</c:v>
                </c:pt>
                <c:pt idx="122" formatCode="General">
                  <c:v>1.553140286944978</c:v>
                </c:pt>
                <c:pt idx="123" formatCode="General">
                  <c:v>1.576117295241529</c:v>
                </c:pt>
                <c:pt idx="124" formatCode="General">
                  <c:v>1.602374373196823</c:v>
                </c:pt>
                <c:pt idx="125" formatCode="General">
                  <c:v>1.6286308003824868</c:v>
                </c:pt>
                <c:pt idx="126" formatCode="General">
                  <c:v>1.6539506894022526</c:v>
                </c:pt>
                <c:pt idx="127" formatCode="General">
                  <c:v>1.6736455503643226</c:v>
                </c:pt>
                <c:pt idx="128" formatCode="General">
                  <c:v>1.6994338168694059</c:v>
                </c:pt>
                <c:pt idx="129" formatCode="General">
                  <c:v>1.7205348035840551</c:v>
                </c:pt>
                <c:pt idx="130" formatCode="General">
                  <c:v>1.7430421325006042</c:v>
                </c:pt>
                <c:pt idx="131" formatCode="General">
                  <c:v>1.7636748331678413</c:v>
                </c:pt>
                <c:pt idx="132" formatCode="General">
                  <c:v>1.7833712294383828</c:v>
                </c:pt>
                <c:pt idx="133" formatCode="General">
                  <c:v>1.8082220902031967</c:v>
                </c:pt>
                <c:pt idx="134" formatCode="General">
                  <c:v>1.8302601570955916</c:v>
                </c:pt>
                <c:pt idx="135" formatCode="General">
                  <c:v>1.8593280596499397</c:v>
                </c:pt>
                <c:pt idx="136">
                  <c:v>1.8776851971517978</c:v>
                </c:pt>
                <c:pt idx="137">
                  <c:v>1.9003767355240473</c:v>
                </c:pt>
                <c:pt idx="138">
                  <c:v>1.9230682738962968</c:v>
                </c:pt>
                <c:pt idx="139">
                  <c:v>1.9457598122685458</c:v>
                </c:pt>
                <c:pt idx="140">
                  <c:v>1.9684513506407952</c:v>
                </c:pt>
                <c:pt idx="141">
                  <c:v>1.9911428890130447</c:v>
                </c:pt>
                <c:pt idx="142">
                  <c:v>2.0138344273852944</c:v>
                </c:pt>
                <c:pt idx="143">
                  <c:v>2.0365259657575434</c:v>
                </c:pt>
                <c:pt idx="144">
                  <c:v>2.0592175041297924</c:v>
                </c:pt>
                <c:pt idx="145">
                  <c:v>2.0819090425020423</c:v>
                </c:pt>
                <c:pt idx="146">
                  <c:v>2.1046005808742914</c:v>
                </c:pt>
                <c:pt idx="147">
                  <c:v>2.1272921192465404</c:v>
                </c:pt>
                <c:pt idx="148">
                  <c:v>2.1499836576187903</c:v>
                </c:pt>
                <c:pt idx="149">
                  <c:v>2.1726751959910393</c:v>
                </c:pt>
                <c:pt idx="150">
                  <c:v>2.1953667343632883</c:v>
                </c:pt>
                <c:pt idx="151">
                  <c:v>2.2180582727355382</c:v>
                </c:pt>
                <c:pt idx="152">
                  <c:v>2.2407498111077873</c:v>
                </c:pt>
                <c:pt idx="153">
                  <c:v>2.2634413494800363</c:v>
                </c:pt>
                <c:pt idx="154">
                  <c:v>2.2861328878522862</c:v>
                </c:pt>
                <c:pt idx="155">
                  <c:v>2.3088244262245352</c:v>
                </c:pt>
                <c:pt idx="156">
                  <c:v>2.3315159645967842</c:v>
                </c:pt>
              </c:numCache>
            </c:numRef>
          </c:yVal>
          <c:smooth val="0"/>
        </c:ser>
        <c:ser>
          <c:idx val="1"/>
          <c:order val="1"/>
          <c:tx>
            <c:v>Filtered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'Velocity and Acceleration'!$F$2:$F$1242</c:f>
              <c:numCache>
                <c:formatCode>General</c:formatCode>
                <c:ptCount val="1241"/>
                <c:pt idx="0">
                  <c:v>-8.3333333333333329E-2</c:v>
                </c:pt>
                <c:pt idx="1">
                  <c:v>-7.9166666666666663E-2</c:v>
                </c:pt>
                <c:pt idx="2">
                  <c:v>-7.4999999999999997E-2</c:v>
                </c:pt>
                <c:pt idx="3">
                  <c:v>-7.0833333333333331E-2</c:v>
                </c:pt>
                <c:pt idx="4">
                  <c:v>-6.6666666666666666E-2</c:v>
                </c:pt>
                <c:pt idx="5">
                  <c:v>-6.2499999999999993E-2</c:v>
                </c:pt>
                <c:pt idx="6">
                  <c:v>-5.8333333333333327E-2</c:v>
                </c:pt>
                <c:pt idx="7">
                  <c:v>-5.4166666666666662E-2</c:v>
                </c:pt>
                <c:pt idx="8">
                  <c:v>-4.9999999999999996E-2</c:v>
                </c:pt>
                <c:pt idx="9">
                  <c:v>-4.583333333333333E-2</c:v>
                </c:pt>
                <c:pt idx="10">
                  <c:v>-4.1666666666666664E-2</c:v>
                </c:pt>
                <c:pt idx="11">
                  <c:v>-3.7499999999999999E-2</c:v>
                </c:pt>
                <c:pt idx="12">
                  <c:v>-3.3333333333333333E-2</c:v>
                </c:pt>
                <c:pt idx="13">
                  <c:v>-2.9166666666666664E-2</c:v>
                </c:pt>
                <c:pt idx="14">
                  <c:v>-2.4999999999999998E-2</c:v>
                </c:pt>
                <c:pt idx="15">
                  <c:v>-2.0833333333333332E-2</c:v>
                </c:pt>
                <c:pt idx="16">
                  <c:v>-1.6666666666666666E-2</c:v>
                </c:pt>
                <c:pt idx="17">
                  <c:v>-1.2500000000000001E-2</c:v>
                </c:pt>
                <c:pt idx="18">
                  <c:v>-8.3333333333333332E-3</c:v>
                </c:pt>
                <c:pt idx="19">
                  <c:v>-4.1666666666666666E-3</c:v>
                </c:pt>
                <c:pt idx="20">
                  <c:v>0</c:v>
                </c:pt>
                <c:pt idx="21">
                  <c:v>4.1666666666666666E-3</c:v>
                </c:pt>
                <c:pt idx="22">
                  <c:v>8.3333333333333332E-3</c:v>
                </c:pt>
                <c:pt idx="23">
                  <c:v>1.2500000000000001E-2</c:v>
                </c:pt>
                <c:pt idx="24">
                  <c:v>1.6666666666666666E-2</c:v>
                </c:pt>
                <c:pt idx="25">
                  <c:v>2.0833333333333332E-2</c:v>
                </c:pt>
                <c:pt idx="26">
                  <c:v>2.5000000000000001E-2</c:v>
                </c:pt>
                <c:pt idx="27">
                  <c:v>2.9166666666666664E-2</c:v>
                </c:pt>
                <c:pt idx="28">
                  <c:v>3.3333333333333333E-2</c:v>
                </c:pt>
                <c:pt idx="29">
                  <c:v>3.7499999999999999E-2</c:v>
                </c:pt>
                <c:pt idx="30">
                  <c:v>4.1666666666666664E-2</c:v>
                </c:pt>
                <c:pt idx="31">
                  <c:v>4.583333333333333E-2</c:v>
                </c:pt>
                <c:pt idx="32">
                  <c:v>0.05</c:v>
                </c:pt>
                <c:pt idx="33">
                  <c:v>5.4166666666666662E-2</c:v>
                </c:pt>
                <c:pt idx="34">
                  <c:v>5.8333333333333327E-2</c:v>
                </c:pt>
                <c:pt idx="35">
                  <c:v>6.25E-2</c:v>
                </c:pt>
                <c:pt idx="36">
                  <c:v>6.6666666666666666E-2</c:v>
                </c:pt>
                <c:pt idx="37">
                  <c:v>7.0833333333333331E-2</c:v>
                </c:pt>
                <c:pt idx="38">
                  <c:v>7.4999999999999997E-2</c:v>
                </c:pt>
                <c:pt idx="39">
                  <c:v>7.9166666666666663E-2</c:v>
                </c:pt>
                <c:pt idx="40">
                  <c:v>8.3333333333333329E-2</c:v>
                </c:pt>
                <c:pt idx="41">
                  <c:v>8.7499999999999994E-2</c:v>
                </c:pt>
                <c:pt idx="42">
                  <c:v>9.166666666666666E-2</c:v>
                </c:pt>
                <c:pt idx="43">
                  <c:v>9.5833333333333326E-2</c:v>
                </c:pt>
                <c:pt idx="44">
                  <c:v>0.1</c:v>
                </c:pt>
                <c:pt idx="45">
                  <c:v>0.10416666666666666</c:v>
                </c:pt>
                <c:pt idx="46">
                  <c:v>0.10833333333333332</c:v>
                </c:pt>
                <c:pt idx="47">
                  <c:v>0.1125</c:v>
                </c:pt>
                <c:pt idx="48">
                  <c:v>0.11666666666666665</c:v>
                </c:pt>
                <c:pt idx="49">
                  <c:v>0.12083333333333332</c:v>
                </c:pt>
                <c:pt idx="50">
                  <c:v>0.125</c:v>
                </c:pt>
                <c:pt idx="51">
                  <c:v>0.12916666666666665</c:v>
                </c:pt>
                <c:pt idx="52">
                  <c:v>0.13333333333333333</c:v>
                </c:pt>
                <c:pt idx="53">
                  <c:v>0.13750000000000001</c:v>
                </c:pt>
                <c:pt idx="54">
                  <c:v>0.14166666666666669</c:v>
                </c:pt>
                <c:pt idx="55">
                  <c:v>0.14583333333333337</c:v>
                </c:pt>
                <c:pt idx="56">
                  <c:v>0.15</c:v>
                </c:pt>
                <c:pt idx="57">
                  <c:v>0.15416666666666673</c:v>
                </c:pt>
                <c:pt idx="58">
                  <c:v>0.15833333333333341</c:v>
                </c:pt>
                <c:pt idx="59">
                  <c:v>0.16250000000000001</c:v>
                </c:pt>
                <c:pt idx="60">
                  <c:v>0.16666666666666677</c:v>
                </c:pt>
                <c:pt idx="61">
                  <c:v>0.17083333333333345</c:v>
                </c:pt>
                <c:pt idx="62">
                  <c:v>0.17499999999999999</c:v>
                </c:pt>
                <c:pt idx="63">
                  <c:v>0.17916666666666681</c:v>
                </c:pt>
                <c:pt idx="64">
                  <c:v>0.18333333333333349</c:v>
                </c:pt>
                <c:pt idx="65">
                  <c:v>0.1875</c:v>
                </c:pt>
                <c:pt idx="66">
                  <c:v>0.19166666666666685</c:v>
                </c:pt>
                <c:pt idx="67">
                  <c:v>0.19583333333333353</c:v>
                </c:pt>
                <c:pt idx="68">
                  <c:v>0.2</c:v>
                </c:pt>
                <c:pt idx="69">
                  <c:v>0.20416666666666689</c:v>
                </c:pt>
                <c:pt idx="70">
                  <c:v>0.20833333333333356</c:v>
                </c:pt>
                <c:pt idx="71">
                  <c:v>0.21249999999999999</c:v>
                </c:pt>
                <c:pt idx="72">
                  <c:v>0.21666666666666692</c:v>
                </c:pt>
                <c:pt idx="73">
                  <c:v>0.2208333333333336</c:v>
                </c:pt>
                <c:pt idx="74">
                  <c:v>0.22500000000000001</c:v>
                </c:pt>
                <c:pt idx="75">
                  <c:v>0.22916666666666696</c:v>
                </c:pt>
                <c:pt idx="76">
                  <c:v>0.23333333333333364</c:v>
                </c:pt>
                <c:pt idx="77">
                  <c:v>0.23749999999999999</c:v>
                </c:pt>
                <c:pt idx="78">
                  <c:v>0.241666666666667</c:v>
                </c:pt>
                <c:pt idx="79">
                  <c:v>0.24583333333333368</c:v>
                </c:pt>
                <c:pt idx="80">
                  <c:v>0.25</c:v>
                </c:pt>
                <c:pt idx="81">
                  <c:v>0.25416666666666698</c:v>
                </c:pt>
                <c:pt idx="82">
                  <c:v>0.25833333333333364</c:v>
                </c:pt>
                <c:pt idx="83">
                  <c:v>0.26250000000000001</c:v>
                </c:pt>
                <c:pt idx="84">
                  <c:v>0.26666666666666694</c:v>
                </c:pt>
                <c:pt idx="85">
                  <c:v>0.27083333333333359</c:v>
                </c:pt>
                <c:pt idx="86">
                  <c:v>0.27500000000000002</c:v>
                </c:pt>
                <c:pt idx="87">
                  <c:v>0.2791666666666669</c:v>
                </c:pt>
                <c:pt idx="88">
                  <c:v>0.28333333333333355</c:v>
                </c:pt>
                <c:pt idx="89">
                  <c:v>0.28749999999999998</c:v>
                </c:pt>
                <c:pt idx="90">
                  <c:v>0.29166666666666685</c:v>
                </c:pt>
                <c:pt idx="91">
                  <c:v>0.2958333333333335</c:v>
                </c:pt>
                <c:pt idx="92">
                  <c:v>0.3</c:v>
                </c:pt>
                <c:pt idx="93">
                  <c:v>0.30416666666666681</c:v>
                </c:pt>
                <c:pt idx="94">
                  <c:v>0.30833333333333346</c:v>
                </c:pt>
                <c:pt idx="95">
                  <c:v>0.3125</c:v>
                </c:pt>
                <c:pt idx="96">
                  <c:v>0.31666666666666676</c:v>
                </c:pt>
                <c:pt idx="97">
                  <c:v>0.32083333333333341</c:v>
                </c:pt>
                <c:pt idx="98">
                  <c:v>0.32500000000000001</c:v>
                </c:pt>
                <c:pt idx="99">
                  <c:v>0.32916666666666672</c:v>
                </c:pt>
                <c:pt idx="100">
                  <c:v>0.33333333333333337</c:v>
                </c:pt>
                <c:pt idx="101">
                  <c:v>0.33750000000000002</c:v>
                </c:pt>
                <c:pt idx="102">
                  <c:v>0.34166666666666667</c:v>
                </c:pt>
                <c:pt idx="103">
                  <c:v>0.34583333333333333</c:v>
                </c:pt>
                <c:pt idx="104">
                  <c:v>0.35</c:v>
                </c:pt>
                <c:pt idx="105">
                  <c:v>0.35416666666666663</c:v>
                </c:pt>
                <c:pt idx="106">
                  <c:v>0.35833333333333328</c:v>
                </c:pt>
                <c:pt idx="107">
                  <c:v>0.36249999999999999</c:v>
                </c:pt>
                <c:pt idx="108">
                  <c:v>0.36666666666666659</c:v>
                </c:pt>
                <c:pt idx="109">
                  <c:v>0.37083333333333324</c:v>
                </c:pt>
                <c:pt idx="110">
                  <c:v>0.375</c:v>
                </c:pt>
                <c:pt idx="111">
                  <c:v>0.37916666666666654</c:v>
                </c:pt>
                <c:pt idx="112">
                  <c:v>0.38333333333333319</c:v>
                </c:pt>
                <c:pt idx="113">
                  <c:v>0.38750000000000001</c:v>
                </c:pt>
                <c:pt idx="114">
                  <c:v>0.3916666666666665</c:v>
                </c:pt>
                <c:pt idx="115">
                  <c:v>0.39583333333333315</c:v>
                </c:pt>
                <c:pt idx="116">
                  <c:v>0.4</c:v>
                </c:pt>
                <c:pt idx="117">
                  <c:v>0.40416666666666645</c:v>
                </c:pt>
                <c:pt idx="118">
                  <c:v>0.4083333333333331</c:v>
                </c:pt>
                <c:pt idx="119">
                  <c:v>0.41249999999999998</c:v>
                </c:pt>
                <c:pt idx="120">
                  <c:v>0.41666666666666641</c:v>
                </c:pt>
                <c:pt idx="121">
                  <c:v>0.42083333333333306</c:v>
                </c:pt>
                <c:pt idx="122">
                  <c:v>0.42499999999999999</c:v>
                </c:pt>
                <c:pt idx="123">
                  <c:v>0.42916666666666636</c:v>
                </c:pt>
                <c:pt idx="124">
                  <c:v>0.43333333333333302</c:v>
                </c:pt>
                <c:pt idx="125">
                  <c:v>0.4375</c:v>
                </c:pt>
                <c:pt idx="126">
                  <c:v>0.44166666666666632</c:v>
                </c:pt>
                <c:pt idx="127">
                  <c:v>0.44583333333333297</c:v>
                </c:pt>
                <c:pt idx="128">
                  <c:v>0.45</c:v>
                </c:pt>
                <c:pt idx="129">
                  <c:v>0.45416666666666627</c:v>
                </c:pt>
                <c:pt idx="130">
                  <c:v>0.45833333333333293</c:v>
                </c:pt>
                <c:pt idx="131">
                  <c:v>0.46250000000000002</c:v>
                </c:pt>
                <c:pt idx="132">
                  <c:v>0.46666666666666623</c:v>
                </c:pt>
                <c:pt idx="133">
                  <c:v>0.47083333333333288</c:v>
                </c:pt>
                <c:pt idx="134">
                  <c:v>0.47499999999999998</c:v>
                </c:pt>
                <c:pt idx="135">
                  <c:v>0.47916666666666619</c:v>
                </c:pt>
                <c:pt idx="136">
                  <c:v>0.48333333333333284</c:v>
                </c:pt>
                <c:pt idx="137">
                  <c:v>0.48749999999999949</c:v>
                </c:pt>
                <c:pt idx="138">
                  <c:v>0.49166666666666614</c:v>
                </c:pt>
                <c:pt idx="139">
                  <c:v>0.49583333333333279</c:v>
                </c:pt>
                <c:pt idx="140">
                  <c:v>0.49999999999999944</c:v>
                </c:pt>
                <c:pt idx="141">
                  <c:v>0.5041666666666661</c:v>
                </c:pt>
                <c:pt idx="142">
                  <c:v>0.50833333333333275</c:v>
                </c:pt>
                <c:pt idx="143">
                  <c:v>0.5124999999999994</c:v>
                </c:pt>
                <c:pt idx="144">
                  <c:v>0.51666666666666605</c:v>
                </c:pt>
                <c:pt idx="145">
                  <c:v>0.5208333333333327</c:v>
                </c:pt>
                <c:pt idx="146">
                  <c:v>0.52499999999999936</c:v>
                </c:pt>
                <c:pt idx="147">
                  <c:v>0.52916666666666601</c:v>
                </c:pt>
                <c:pt idx="148">
                  <c:v>0.53333333333333266</c:v>
                </c:pt>
                <c:pt idx="149">
                  <c:v>0.53749999999999931</c:v>
                </c:pt>
                <c:pt idx="150">
                  <c:v>0.54166666666666596</c:v>
                </c:pt>
                <c:pt idx="151">
                  <c:v>0.54583333333333262</c:v>
                </c:pt>
                <c:pt idx="152">
                  <c:v>0.54999999999999927</c:v>
                </c:pt>
                <c:pt idx="153">
                  <c:v>0.55416666666666592</c:v>
                </c:pt>
                <c:pt idx="154">
                  <c:v>0.55833333333333257</c:v>
                </c:pt>
                <c:pt idx="155">
                  <c:v>0.56249999999999922</c:v>
                </c:pt>
                <c:pt idx="156">
                  <c:v>0.56666666666666587</c:v>
                </c:pt>
              </c:numCache>
            </c:numRef>
          </c:xVal>
          <c:yVal>
            <c:numRef>
              <c:f>'Velocity and Acceleration'!$M$2:$M$1242</c:f>
              <c:numCache>
                <c:formatCode>0</c:formatCode>
                <c:ptCount val="1241"/>
                <c:pt idx="0">
                  <c:v>1.3709468972408776</c:v>
                </c:pt>
                <c:pt idx="1">
                  <c:v>1.3862046136073927</c:v>
                </c:pt>
                <c:pt idx="2">
                  <c:v>1.4029453312175475</c:v>
                </c:pt>
                <c:pt idx="3">
                  <c:v>1.4230773775499872</c:v>
                </c:pt>
                <c:pt idx="4">
                  <c:v>1.4468592793080313</c:v>
                </c:pt>
                <c:pt idx="5">
                  <c:v>1.4737052203279335</c:v>
                </c:pt>
                <c:pt idx="6">
                  <c:v>1.5027369434030788</c:v>
                </c:pt>
                <c:pt idx="7">
                  <c:v>1.533106438004312</c:v>
                </c:pt>
                <c:pt idx="8">
                  <c:v>1.5641457322166428</c:v>
                </c:pt>
                <c:pt idx="9">
                  <c:v>1.5954045221924527</c:v>
                </c:pt>
                <c:pt idx="10">
                  <c:v>1.6266266347437606</c:v>
                </c:pt>
                <c:pt idx="11">
                  <c:v>1.657701621951325</c:v>
                </c:pt>
                <c:pt idx="12">
                  <c:v>1.688613513184402</c:v>
                </c:pt>
                <c:pt idx="13">
                  <c:v>1.7193974138863091</c:v>
                </c:pt>
                <c:pt idx="14">
                  <c:v>1.7501069104525397</c:v>
                </c:pt>
                <c:pt idx="15">
                  <c:v>1.7807908037169549</c:v>
                </c:pt>
                <c:pt idx="16">
                  <c:v>1.8114758753474711</c:v>
                </c:pt>
                <c:pt idx="17">
                  <c:v>1.8421525304278072</c:v>
                </c:pt>
                <c:pt idx="18">
                  <c:v>1.872761776282255</c:v>
                </c:pt>
                <c:pt idx="19">
                  <c:v>1.9031848027381217</c:v>
                </c:pt>
                <c:pt idx="20">
                  <c:v>1.9332792761839346</c:v>
                </c:pt>
                <c:pt idx="21">
                  <c:v>1.9630159909646037</c:v>
                </c:pt>
                <c:pt idx="22">
                  <c:v>1.9925900119232844</c:v>
                </c:pt>
                <c:pt idx="23">
                  <c:v>2.0223291532763206</c:v>
                </c:pt>
                <c:pt idx="24">
                  <c:v>2.0525035299297807</c:v>
                </c:pt>
                <c:pt idx="25">
                  <c:v>2.0832485052454097</c:v>
                </c:pt>
                <c:pt idx="26">
                  <c:v>2.1146267077910661</c:v>
                </c:pt>
                <c:pt idx="27">
                  <c:v>2.1467009831100654</c:v>
                </c:pt>
                <c:pt idx="28">
                  <c:v>2.1795207655923998</c:v>
                </c:pt>
                <c:pt idx="29">
                  <c:v>2.2130726913654888</c:v>
                </c:pt>
                <c:pt idx="30">
                  <c:v>2.2472119272845723</c:v>
                </c:pt>
                <c:pt idx="31">
                  <c:v>2.281515866849432</c:v>
                </c:pt>
                <c:pt idx="32">
                  <c:v>2.3152245497870165</c:v>
                </c:pt>
                <c:pt idx="33">
                  <c:v>2.3474482792064926</c:v>
                </c:pt>
                <c:pt idx="34">
                  <c:v>2.3774570150021672</c:v>
                </c:pt>
                <c:pt idx="35">
                  <c:v>2.4048109550624339</c:v>
                </c:pt>
                <c:pt idx="36">
                  <c:v>2.4293039897135529</c:v>
                </c:pt>
                <c:pt idx="37">
                  <c:v>2.450825827971149</c:v>
                </c:pt>
                <c:pt idx="38">
                  <c:v>2.4693047352847759</c:v>
                </c:pt>
                <c:pt idx="39">
                  <c:v>2.4847486921942123</c:v>
                </c:pt>
                <c:pt idx="40">
                  <c:v>2.4972578645531405</c:v>
                </c:pt>
                <c:pt idx="41">
                  <c:v>2.5069842604271892</c:v>
                </c:pt>
                <c:pt idx="42">
                  <c:v>2.5141150895875821</c:v>
                </c:pt>
                <c:pt idx="43">
                  <c:v>2.5188478228038123</c:v>
                </c:pt>
                <c:pt idx="44">
                  <c:v>2.5213156422090619</c:v>
                </c:pt>
                <c:pt idx="45">
                  <c:v>2.5215657696435549</c:v>
                </c:pt>
                <c:pt idx="46">
                  <c:v>2.5196362624199562</c:v>
                </c:pt>
                <c:pt idx="47">
                  <c:v>2.5156416741322767</c:v>
                </c:pt>
                <c:pt idx="48">
                  <c:v>2.5097968265987589</c:v>
                </c:pt>
                <c:pt idx="49">
                  <c:v>2.5023941009631434</c:v>
                </c:pt>
                <c:pt idx="50">
                  <c:v>2.49373664464839</c:v>
                </c:pt>
                <c:pt idx="51">
                  <c:v>2.4840209545514211</c:v>
                </c:pt>
                <c:pt idx="52">
                  <c:v>2.4732831063450353</c:v>
                </c:pt>
                <c:pt idx="53">
                  <c:v>2.4614827415124338</c:v>
                </c:pt>
                <c:pt idx="54">
                  <c:v>2.4486151416400359</c:v>
                </c:pt>
                <c:pt idx="55">
                  <c:v>2.4347535094746542</c:v>
                </c:pt>
                <c:pt idx="56">
                  <c:v>2.4200500641574676</c:v>
                </c:pt>
                <c:pt idx="57">
                  <c:v>2.4046901736452861</c:v>
                </c:pt>
                <c:pt idx="58">
                  <c:v>2.388773265766007</c:v>
                </c:pt>
                <c:pt idx="59">
                  <c:v>2.3722578644243546</c:v>
                </c:pt>
                <c:pt idx="60">
                  <c:v>2.3550594375863003</c:v>
                </c:pt>
                <c:pt idx="61">
                  <c:v>2.3371670498004251</c:v>
                </c:pt>
                <c:pt idx="62">
                  <c:v>2.3186773414228217</c:v>
                </c:pt>
                <c:pt idx="63">
                  <c:v>2.2997867535529517</c:v>
                </c:pt>
                <c:pt idx="64">
                  <c:v>2.2807531196169766</c:v>
                </c:pt>
                <c:pt idx="65">
                  <c:v>2.2617897169607257</c:v>
                </c:pt>
                <c:pt idx="66">
                  <c:v>2.2429654203248695</c:v>
                </c:pt>
                <c:pt idx="67">
                  <c:v>2.224224646216125</c:v>
                </c:pt>
                <c:pt idx="68">
                  <c:v>2.205502481972291</c:v>
                </c:pt>
                <c:pt idx="69">
                  <c:v>2.1868244138425328</c:v>
                </c:pt>
                <c:pt idx="70">
                  <c:v>2.1683412232445765</c:v>
                </c:pt>
                <c:pt idx="71">
                  <c:v>2.1502841716342496</c:v>
                </c:pt>
                <c:pt idx="72">
                  <c:v>2.1328349865084917</c:v>
                </c:pt>
                <c:pt idx="73">
                  <c:v>2.1160218531790247</c:v>
                </c:pt>
                <c:pt idx="74">
                  <c:v>2.0997439755853584</c:v>
                </c:pt>
                <c:pt idx="75">
                  <c:v>2.0838547790565651</c:v>
                </c:pt>
                <c:pt idx="76">
                  <c:v>2.068195643628667</c:v>
                </c:pt>
                <c:pt idx="77">
                  <c:v>2.0525788542887824</c:v>
                </c:pt>
                <c:pt idx="78">
                  <c:v>2.0367697223713619</c:v>
                </c:pt>
                <c:pt idx="79">
                  <c:v>2.0204902336776498</c:v>
                </c:pt>
                <c:pt idx="80">
                  <c:v>2.0034556170250148</c:v>
                </c:pt>
                <c:pt idx="81">
                  <c:v>1.9854320213510808</c:v>
                </c:pt>
                <c:pt idx="82">
                  <c:v>1.9662847649377022</c:v>
                </c:pt>
                <c:pt idx="83">
                  <c:v>1.9459830169447896</c:v>
                </c:pt>
                <c:pt idx="84">
                  <c:v>1.9245529335777138</c:v>
                </c:pt>
                <c:pt idx="85">
                  <c:v>1.9020364431197687</c:v>
                </c:pt>
                <c:pt idx="86">
                  <c:v>1.8784736346382651</c:v>
                </c:pt>
                <c:pt idx="87">
                  <c:v>1.8538946120407092</c:v>
                </c:pt>
                <c:pt idx="88">
                  <c:v>1.8283731932628156</c:v>
                </c:pt>
                <c:pt idx="89">
                  <c:v>1.8021472214566694</c:v>
                </c:pt>
                <c:pt idx="90">
                  <c:v>1.7756638486032714</c:v>
                </c:pt>
                <c:pt idx="91">
                  <c:v>1.7494533872643085</c:v>
                </c:pt>
                <c:pt idx="92">
                  <c:v>1.723964894824888</c:v>
                </c:pt>
                <c:pt idx="93">
                  <c:v>1.6994939509925178</c:v>
                </c:pt>
                <c:pt idx="94">
                  <c:v>1.6761678989981843</c:v>
                </c:pt>
                <c:pt idx="95">
                  <c:v>1.6539658936854478</c:v>
                </c:pt>
                <c:pt idx="96">
                  <c:v>1.6327905685435469</c:v>
                </c:pt>
                <c:pt idx="97">
                  <c:v>1.6125326554801305</c:v>
                </c:pt>
                <c:pt idx="98">
                  <c:v>1.5930140307611182</c:v>
                </c:pt>
                <c:pt idx="99">
                  <c:v>1.573912030515908</c:v>
                </c:pt>
                <c:pt idx="100">
                  <c:v>1.5549028754976291</c:v>
                </c:pt>
                <c:pt idx="101">
                  <c:v>1.5358644156845576</c:v>
                </c:pt>
                <c:pt idx="102">
                  <c:v>1.5168634346877448</c:v>
                </c:pt>
                <c:pt idx="103">
                  <c:v>1.4980779769480446</c:v>
                </c:pt>
                <c:pt idx="104">
                  <c:v>1.4798112896255402</c:v>
                </c:pt>
                <c:pt idx="105">
                  <c:v>1.4624770454287259</c:v>
                </c:pt>
                <c:pt idx="106">
                  <c:v>1.4465234211742652</c:v>
                </c:pt>
                <c:pt idx="107">
                  <c:v>1.4323631297641701</c:v>
                </c:pt>
                <c:pt idx="108">
                  <c:v>1.4203114224320679</c:v>
                </c:pt>
                <c:pt idx="109">
                  <c:v>1.4105894876747804</c:v>
                </c:pt>
                <c:pt idx="110">
                  <c:v>1.4034143850012488</c:v>
                </c:pt>
                <c:pt idx="111">
                  <c:v>1.3990534011170217</c:v>
                </c:pt>
                <c:pt idx="112">
                  <c:v>1.3977914165427126</c:v>
                </c:pt>
                <c:pt idx="113">
                  <c:v>1.3998536495633842</c:v>
                </c:pt>
                <c:pt idx="114">
                  <c:v>1.4053127681122377</c:v>
                </c:pt>
                <c:pt idx="115">
                  <c:v>1.4140653219673709</c:v>
                </c:pt>
                <c:pt idx="116">
                  <c:v>1.4259279376435661</c:v>
                </c:pt>
                <c:pt idx="117">
                  <c:v>1.4407402528539088</c:v>
                </c:pt>
                <c:pt idx="118">
                  <c:v>1.4583584181419806</c:v>
                </c:pt>
                <c:pt idx="119">
                  <c:v>1.4785658228290723</c:v>
                </c:pt>
                <c:pt idx="120">
                  <c:v>1.5009917311630614</c:v>
                </c:pt>
                <c:pt idx="121">
                  <c:v>1.525087942461226</c:v>
                </c:pt>
                <c:pt idx="122">
                  <c:v>1.550205059173593</c:v>
                </c:pt>
                <c:pt idx="123">
                  <c:v>1.575744015845592</c:v>
                </c:pt>
                <c:pt idx="124">
                  <c:v>1.6012392461524447</c:v>
                </c:pt>
                <c:pt idx="125">
                  <c:v>1.6263413474793142</c:v>
                </c:pt>
                <c:pt idx="126">
                  <c:v>1.6508170175346417</c:v>
                </c:pt>
                <c:pt idx="127">
                  <c:v>1.6745822008302897</c:v>
                </c:pt>
                <c:pt idx="128">
                  <c:v>1.6976865322734063</c:v>
                </c:pt>
                <c:pt idx="129">
                  <c:v>1.7202608966157968</c:v>
                </c:pt>
                <c:pt idx="130">
                  <c:v>1.7424929964801819</c:v>
                </c:pt>
                <c:pt idx="131">
                  <c:v>1.7646147067658813</c:v>
                </c:pt>
                <c:pt idx="132">
                  <c:v>1.7868524601691995</c:v>
                </c:pt>
                <c:pt idx="133">
                  <c:v>1.8093428190287981</c:v>
                </c:pt>
                <c:pt idx="134">
                  <c:v>1.8320723866761428</c:v>
                </c:pt>
                <c:pt idx="135">
                  <c:v>1.8549072909887259</c:v>
                </c:pt>
                <c:pt idx="136">
                  <c:v>1.8777078519949619</c:v>
                </c:pt>
                <c:pt idx="137">
                  <c:v>1.9004232898010638</c:v>
                </c:pt>
                <c:pt idx="138">
                  <c:v>1.9230794867249039</c:v>
                </c:pt>
                <c:pt idx="139">
                  <c:v>1.9457222758230288</c:v>
                </c:pt>
                <c:pt idx="140">
                  <c:v>1.9683971359466104</c:v>
                </c:pt>
                <c:pt idx="141">
                  <c:v>1.991151234988354</c:v>
                </c:pt>
                <c:pt idx="142">
                  <c:v>2.0140328873939328</c:v>
                </c:pt>
                <c:pt idx="143">
                  <c:v>2.0370847418937323</c:v>
                </c:pt>
                <c:pt idx="144">
                  <c:v>2.0603271716078044</c:v>
                </c:pt>
                <c:pt idx="145">
                  <c:v>2.0837291685910504</c:v>
                </c:pt>
                <c:pt idx="146">
                  <c:v>2.107166285588006</c:v>
                </c:pt>
                <c:pt idx="147">
                  <c:v>2.1303697128556349</c:v>
                </c:pt>
                <c:pt idx="148">
                  <c:v>2.1528782663926807</c:v>
                </c:pt>
                <c:pt idx="149">
                  <c:v>2.1740162901942686</c:v>
                </c:pt>
                <c:pt idx="150">
                  <c:v>2.1929345695705451</c:v>
                </c:pt>
                <c:pt idx="151">
                  <c:v>2.2087657258036337</c:v>
                </c:pt>
                <c:pt idx="152">
                  <c:v>2.2209546999723662</c:v>
                </c:pt>
                <c:pt idx="153">
                  <c:v>2.2298194834692868</c:v>
                </c:pt>
                <c:pt idx="154">
                  <c:v>2.237363674227455</c:v>
                </c:pt>
                <c:pt idx="155">
                  <c:v>2.2482839624614512</c:v>
                </c:pt>
                <c:pt idx="156">
                  <c:v>2.2709755775957277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917472"/>
        <c:axId val="275917864"/>
      </c:scatterChart>
      <c:valAx>
        <c:axId val="275917472"/>
        <c:scaling>
          <c:orientation val="minMax"/>
          <c:max val="0.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8241206030150752"/>
              <c:y val="0.910036139631777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917864"/>
        <c:crosses val="autoZero"/>
        <c:crossBetween val="midCat"/>
      </c:valAx>
      <c:valAx>
        <c:axId val="275917864"/>
        <c:scaling>
          <c:orientation val="minMax"/>
          <c:min val="1.2"/>
        </c:scaling>
        <c:delete val="0"/>
        <c:axPos val="l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Foot Angular Position (r)</a:t>
                </a:r>
              </a:p>
            </c:rich>
          </c:tx>
          <c:layout>
            <c:manualLayout>
              <c:xMode val="edge"/>
              <c:yMode val="edge"/>
              <c:x val="1.507537688442211E-2"/>
              <c:y val="0.2422149421073173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91747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371859296482412"/>
          <c:y val="6.5744055714843264E-2"/>
          <c:w val="0.19849246231155779"/>
          <c:h val="0.1141870441363067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0509356924353"/>
          <c:y val="6.4000000000000001E-2"/>
          <c:w val="0.80305186146347673"/>
          <c:h val="0.72399999999999998"/>
        </c:manualLayout>
      </c:layout>
      <c:scatterChart>
        <c:scatterStyle val="lineMarker"/>
        <c:varyColors val="0"/>
        <c:ser>
          <c:idx val="0"/>
          <c:order val="0"/>
          <c:tx>
            <c:v>Raw</c:v>
          </c:tx>
          <c:spPr>
            <a:ln w="19050">
              <a:noFill/>
            </a:ln>
          </c:spPr>
          <c:marker>
            <c:symbol val="square"/>
            <c:size val="6"/>
            <c:spPr>
              <a:noFill/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Comparison!$A$2:$A$123</c:f>
              <c:numCache>
                <c:formatCode>General</c:formatCode>
                <c:ptCount val="122"/>
                <c:pt idx="0">
                  <c:v>0</c:v>
                </c:pt>
                <c:pt idx="2">
                  <c:v>8.3333333333333332E-3</c:v>
                </c:pt>
                <c:pt idx="4">
                  <c:v>1.6666666666666666E-2</c:v>
                </c:pt>
                <c:pt idx="6">
                  <c:v>2.4999999999999998E-2</c:v>
                </c:pt>
                <c:pt idx="8">
                  <c:v>3.3333333333333333E-2</c:v>
                </c:pt>
                <c:pt idx="10">
                  <c:v>4.1666666666666664E-2</c:v>
                </c:pt>
                <c:pt idx="12">
                  <c:v>4.9999999999999996E-2</c:v>
                </c:pt>
                <c:pt idx="14">
                  <c:v>5.8333333333333327E-2</c:v>
                </c:pt>
                <c:pt idx="16">
                  <c:v>6.6666666666666666E-2</c:v>
                </c:pt>
                <c:pt idx="18">
                  <c:v>7.4999999999999997E-2</c:v>
                </c:pt>
                <c:pt idx="20">
                  <c:v>8.3333333333333329E-2</c:v>
                </c:pt>
                <c:pt idx="22">
                  <c:v>9.166666666666666E-2</c:v>
                </c:pt>
                <c:pt idx="24">
                  <c:v>9.9999999999999992E-2</c:v>
                </c:pt>
                <c:pt idx="26">
                  <c:v>0.10833333333333332</c:v>
                </c:pt>
                <c:pt idx="28">
                  <c:v>0.11666666666666665</c:v>
                </c:pt>
                <c:pt idx="30">
                  <c:v>0.12499999999999999</c:v>
                </c:pt>
                <c:pt idx="32">
                  <c:v>0.13333333333333333</c:v>
                </c:pt>
                <c:pt idx="34">
                  <c:v>0.14166666666666669</c:v>
                </c:pt>
                <c:pt idx="36">
                  <c:v>0.15000000000000005</c:v>
                </c:pt>
                <c:pt idx="38">
                  <c:v>0.15833333333333341</c:v>
                </c:pt>
                <c:pt idx="40">
                  <c:v>0.16666666666666677</c:v>
                </c:pt>
                <c:pt idx="42">
                  <c:v>0.17500000000000013</c:v>
                </c:pt>
                <c:pt idx="44">
                  <c:v>0.18333333333333349</c:v>
                </c:pt>
                <c:pt idx="46">
                  <c:v>0.19166666666666685</c:v>
                </c:pt>
                <c:pt idx="48">
                  <c:v>0.20000000000000021</c:v>
                </c:pt>
                <c:pt idx="50">
                  <c:v>0.20833333333333356</c:v>
                </c:pt>
                <c:pt idx="52">
                  <c:v>0.21666666666666692</c:v>
                </c:pt>
                <c:pt idx="54">
                  <c:v>0.22500000000000028</c:v>
                </c:pt>
                <c:pt idx="56">
                  <c:v>0.23333333333333364</c:v>
                </c:pt>
                <c:pt idx="58">
                  <c:v>0.241666666666667</c:v>
                </c:pt>
                <c:pt idx="60">
                  <c:v>0.25000000000000033</c:v>
                </c:pt>
                <c:pt idx="62">
                  <c:v>0.25833333333333364</c:v>
                </c:pt>
                <c:pt idx="64">
                  <c:v>0.26666666666666694</c:v>
                </c:pt>
                <c:pt idx="66">
                  <c:v>0.27500000000000024</c:v>
                </c:pt>
                <c:pt idx="68">
                  <c:v>0.28333333333333355</c:v>
                </c:pt>
                <c:pt idx="70">
                  <c:v>0.29166666666666685</c:v>
                </c:pt>
                <c:pt idx="72">
                  <c:v>0.30000000000000016</c:v>
                </c:pt>
                <c:pt idx="74">
                  <c:v>0.30833333333333346</c:v>
                </c:pt>
                <c:pt idx="76">
                  <c:v>0.31666666666666676</c:v>
                </c:pt>
                <c:pt idx="78">
                  <c:v>0.32500000000000007</c:v>
                </c:pt>
                <c:pt idx="80">
                  <c:v>0.33333333333333337</c:v>
                </c:pt>
                <c:pt idx="82">
                  <c:v>0.34166666666666667</c:v>
                </c:pt>
                <c:pt idx="84">
                  <c:v>0.35</c:v>
                </c:pt>
                <c:pt idx="86">
                  <c:v>0.35833333333333328</c:v>
                </c:pt>
                <c:pt idx="88">
                  <c:v>0.36666666666666659</c:v>
                </c:pt>
                <c:pt idx="90">
                  <c:v>0.37499999999999989</c:v>
                </c:pt>
                <c:pt idx="92">
                  <c:v>0.38333333333333319</c:v>
                </c:pt>
                <c:pt idx="94">
                  <c:v>0.3916666666666665</c:v>
                </c:pt>
                <c:pt idx="96">
                  <c:v>0.3999999999999998</c:v>
                </c:pt>
                <c:pt idx="98">
                  <c:v>0.4083333333333331</c:v>
                </c:pt>
                <c:pt idx="100">
                  <c:v>0.41666666666666641</c:v>
                </c:pt>
                <c:pt idx="102">
                  <c:v>0.42499999999999971</c:v>
                </c:pt>
                <c:pt idx="104">
                  <c:v>0.43333333333333302</c:v>
                </c:pt>
                <c:pt idx="106">
                  <c:v>0.44166666666666632</c:v>
                </c:pt>
                <c:pt idx="108">
                  <c:v>0.44999999999999962</c:v>
                </c:pt>
                <c:pt idx="110">
                  <c:v>0.45833333333333293</c:v>
                </c:pt>
                <c:pt idx="112">
                  <c:v>0.46666666666666623</c:v>
                </c:pt>
                <c:pt idx="114">
                  <c:v>0.47499999999999953</c:v>
                </c:pt>
                <c:pt idx="116">
                  <c:v>0.48333333333333284</c:v>
                </c:pt>
                <c:pt idx="118">
                  <c:v>0.49166666666666614</c:v>
                </c:pt>
              </c:numCache>
            </c:numRef>
          </c:xVal>
          <c:yVal>
            <c:numRef>
              <c:f>Comparison!$B$2:$B$123</c:f>
              <c:numCache>
                <c:formatCode>General</c:formatCode>
                <c:ptCount val="122"/>
                <c:pt idx="0">
                  <c:v>120.78437599999999</c:v>
                </c:pt>
                <c:pt idx="2">
                  <c:v>134.71977200000001</c:v>
                </c:pt>
                <c:pt idx="4">
                  <c:v>142.60841600000001</c:v>
                </c:pt>
                <c:pt idx="6">
                  <c:v>161.53903700000001</c:v>
                </c:pt>
                <c:pt idx="8">
                  <c:v>181.52292600000001</c:v>
                </c:pt>
                <c:pt idx="10">
                  <c:v>211.05879400000001</c:v>
                </c:pt>
                <c:pt idx="12">
                  <c:v>244.3638</c:v>
                </c:pt>
                <c:pt idx="14">
                  <c:v>269.167958</c:v>
                </c:pt>
                <c:pt idx="16">
                  <c:v>300.018259</c:v>
                </c:pt>
                <c:pt idx="18">
                  <c:v>320.00205599999998</c:v>
                </c:pt>
                <c:pt idx="20">
                  <c:v>335.07671800000003</c:v>
                </c:pt>
                <c:pt idx="22">
                  <c:v>350.41452800000002</c:v>
                </c:pt>
                <c:pt idx="24">
                  <c:v>359.70537200000001</c:v>
                </c:pt>
                <c:pt idx="26">
                  <c:v>374.42887300000001</c:v>
                </c:pt>
                <c:pt idx="28">
                  <c:v>391.08218499999998</c:v>
                </c:pt>
                <c:pt idx="30">
                  <c:v>401.24868700000002</c:v>
                </c:pt>
                <c:pt idx="32">
                  <c:v>413.78182199999998</c:v>
                </c:pt>
                <c:pt idx="34">
                  <c:v>417.20044100000001</c:v>
                </c:pt>
                <c:pt idx="36">
                  <c:v>426.49030900000002</c:v>
                </c:pt>
                <c:pt idx="38">
                  <c:v>407.82225699999998</c:v>
                </c:pt>
                <c:pt idx="40">
                  <c:v>396.691261</c:v>
                </c:pt>
                <c:pt idx="42">
                  <c:v>381.79121900000001</c:v>
                </c:pt>
                <c:pt idx="44">
                  <c:v>365.139769</c:v>
                </c:pt>
                <c:pt idx="46">
                  <c:v>348.74890399999998</c:v>
                </c:pt>
                <c:pt idx="48">
                  <c:v>322.98217499999998</c:v>
                </c:pt>
                <c:pt idx="50">
                  <c:v>303.34911099999999</c:v>
                </c:pt>
                <c:pt idx="52">
                  <c:v>283.19023700000002</c:v>
                </c:pt>
                <c:pt idx="54">
                  <c:v>259.43916300000001</c:v>
                </c:pt>
                <c:pt idx="56">
                  <c:v>238.841758</c:v>
                </c:pt>
                <c:pt idx="58">
                  <c:v>209.919895</c:v>
                </c:pt>
                <c:pt idx="60">
                  <c:v>184.06393299999999</c:v>
                </c:pt>
                <c:pt idx="62">
                  <c:v>160.749956</c:v>
                </c:pt>
                <c:pt idx="64">
                  <c:v>147.253243</c:v>
                </c:pt>
                <c:pt idx="66">
                  <c:v>139.71490499999999</c:v>
                </c:pt>
                <c:pt idx="68">
                  <c:v>123.589296</c:v>
                </c:pt>
                <c:pt idx="70">
                  <c:v>116.840191</c:v>
                </c:pt>
                <c:pt idx="72">
                  <c:v>111.75628399999999</c:v>
                </c:pt>
                <c:pt idx="74">
                  <c:v>103.167883</c:v>
                </c:pt>
                <c:pt idx="76">
                  <c:v>102.11547</c:v>
                </c:pt>
                <c:pt idx="78">
                  <c:v>90.108846999999997</c:v>
                </c:pt>
                <c:pt idx="80">
                  <c:v>77.224704000000003</c:v>
                </c:pt>
                <c:pt idx="82">
                  <c:v>69.42398</c:v>
                </c:pt>
                <c:pt idx="84">
                  <c:v>51.983325999999998</c:v>
                </c:pt>
                <c:pt idx="86">
                  <c:v>49.440761999999999</c:v>
                </c:pt>
                <c:pt idx="88">
                  <c:v>42.605051000000003</c:v>
                </c:pt>
                <c:pt idx="90">
                  <c:v>39.712364000000001</c:v>
                </c:pt>
                <c:pt idx="92">
                  <c:v>50.054340000000003</c:v>
                </c:pt>
                <c:pt idx="94">
                  <c:v>50.142473000000003</c:v>
                </c:pt>
                <c:pt idx="96">
                  <c:v>62.324570000000001</c:v>
                </c:pt>
                <c:pt idx="98">
                  <c:v>61.097721</c:v>
                </c:pt>
                <c:pt idx="100">
                  <c:v>75.471709000000004</c:v>
                </c:pt>
                <c:pt idx="102">
                  <c:v>88.881448000000006</c:v>
                </c:pt>
                <c:pt idx="104">
                  <c:v>92.475144</c:v>
                </c:pt>
                <c:pt idx="106">
                  <c:v>103.868464</c:v>
                </c:pt>
                <c:pt idx="108">
                  <c:v>105.70944</c:v>
                </c:pt>
                <c:pt idx="110">
                  <c:v>104.21919800000001</c:v>
                </c:pt>
                <c:pt idx="112">
                  <c:v>106.585617</c:v>
                </c:pt>
                <c:pt idx="114">
                  <c:v>100.801861</c:v>
                </c:pt>
                <c:pt idx="116">
                  <c:v>105.62152</c:v>
                </c:pt>
                <c:pt idx="118">
                  <c:v>110.35484700000001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Comparison!$G$1</c:f>
              <c:strCache>
                <c:ptCount val="1"/>
                <c:pt idx="0">
                  <c:v>1st Order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Comparison!$A$2:$A$123</c:f>
              <c:numCache>
                <c:formatCode>General</c:formatCode>
                <c:ptCount val="122"/>
                <c:pt idx="0">
                  <c:v>0</c:v>
                </c:pt>
                <c:pt idx="2">
                  <c:v>8.3333333333333332E-3</c:v>
                </c:pt>
                <c:pt idx="4">
                  <c:v>1.6666666666666666E-2</c:v>
                </c:pt>
                <c:pt idx="6">
                  <c:v>2.4999999999999998E-2</c:v>
                </c:pt>
                <c:pt idx="8">
                  <c:v>3.3333333333333333E-2</c:v>
                </c:pt>
                <c:pt idx="10">
                  <c:v>4.1666666666666664E-2</c:v>
                </c:pt>
                <c:pt idx="12">
                  <c:v>4.9999999999999996E-2</c:v>
                </c:pt>
                <c:pt idx="14">
                  <c:v>5.8333333333333327E-2</c:v>
                </c:pt>
                <c:pt idx="16">
                  <c:v>6.6666666666666666E-2</c:v>
                </c:pt>
                <c:pt idx="18">
                  <c:v>7.4999999999999997E-2</c:v>
                </c:pt>
                <c:pt idx="20">
                  <c:v>8.3333333333333329E-2</c:v>
                </c:pt>
                <c:pt idx="22">
                  <c:v>9.166666666666666E-2</c:v>
                </c:pt>
                <c:pt idx="24">
                  <c:v>9.9999999999999992E-2</c:v>
                </c:pt>
                <c:pt idx="26">
                  <c:v>0.10833333333333332</c:v>
                </c:pt>
                <c:pt idx="28">
                  <c:v>0.11666666666666665</c:v>
                </c:pt>
                <c:pt idx="30">
                  <c:v>0.12499999999999999</c:v>
                </c:pt>
                <c:pt idx="32">
                  <c:v>0.13333333333333333</c:v>
                </c:pt>
                <c:pt idx="34">
                  <c:v>0.14166666666666669</c:v>
                </c:pt>
                <c:pt idx="36">
                  <c:v>0.15000000000000005</c:v>
                </c:pt>
                <c:pt idx="38">
                  <c:v>0.15833333333333341</c:v>
                </c:pt>
                <c:pt idx="40">
                  <c:v>0.16666666666666677</c:v>
                </c:pt>
                <c:pt idx="42">
                  <c:v>0.17500000000000013</c:v>
                </c:pt>
                <c:pt idx="44">
                  <c:v>0.18333333333333349</c:v>
                </c:pt>
                <c:pt idx="46">
                  <c:v>0.19166666666666685</c:v>
                </c:pt>
                <c:pt idx="48">
                  <c:v>0.20000000000000021</c:v>
                </c:pt>
                <c:pt idx="50">
                  <c:v>0.20833333333333356</c:v>
                </c:pt>
                <c:pt idx="52">
                  <c:v>0.21666666666666692</c:v>
                </c:pt>
                <c:pt idx="54">
                  <c:v>0.22500000000000028</c:v>
                </c:pt>
                <c:pt idx="56">
                  <c:v>0.23333333333333364</c:v>
                </c:pt>
                <c:pt idx="58">
                  <c:v>0.241666666666667</c:v>
                </c:pt>
                <c:pt idx="60">
                  <c:v>0.25000000000000033</c:v>
                </c:pt>
                <c:pt idx="62">
                  <c:v>0.25833333333333364</c:v>
                </c:pt>
                <c:pt idx="64">
                  <c:v>0.26666666666666694</c:v>
                </c:pt>
                <c:pt idx="66">
                  <c:v>0.27500000000000024</c:v>
                </c:pt>
                <c:pt idx="68">
                  <c:v>0.28333333333333355</c:v>
                </c:pt>
                <c:pt idx="70">
                  <c:v>0.29166666666666685</c:v>
                </c:pt>
                <c:pt idx="72">
                  <c:v>0.30000000000000016</c:v>
                </c:pt>
                <c:pt idx="74">
                  <c:v>0.30833333333333346</c:v>
                </c:pt>
                <c:pt idx="76">
                  <c:v>0.31666666666666676</c:v>
                </c:pt>
                <c:pt idx="78">
                  <c:v>0.32500000000000007</c:v>
                </c:pt>
                <c:pt idx="80">
                  <c:v>0.33333333333333337</c:v>
                </c:pt>
                <c:pt idx="82">
                  <c:v>0.34166666666666667</c:v>
                </c:pt>
                <c:pt idx="84">
                  <c:v>0.35</c:v>
                </c:pt>
                <c:pt idx="86">
                  <c:v>0.35833333333333328</c:v>
                </c:pt>
                <c:pt idx="88">
                  <c:v>0.36666666666666659</c:v>
                </c:pt>
                <c:pt idx="90">
                  <c:v>0.37499999999999989</c:v>
                </c:pt>
                <c:pt idx="92">
                  <c:v>0.38333333333333319</c:v>
                </c:pt>
                <c:pt idx="94">
                  <c:v>0.3916666666666665</c:v>
                </c:pt>
                <c:pt idx="96">
                  <c:v>0.3999999999999998</c:v>
                </c:pt>
                <c:pt idx="98">
                  <c:v>0.4083333333333331</c:v>
                </c:pt>
                <c:pt idx="100">
                  <c:v>0.41666666666666641</c:v>
                </c:pt>
                <c:pt idx="102">
                  <c:v>0.42499999999999971</c:v>
                </c:pt>
                <c:pt idx="104">
                  <c:v>0.43333333333333302</c:v>
                </c:pt>
                <c:pt idx="106">
                  <c:v>0.44166666666666632</c:v>
                </c:pt>
                <c:pt idx="108">
                  <c:v>0.44999999999999962</c:v>
                </c:pt>
                <c:pt idx="110">
                  <c:v>0.45833333333333293</c:v>
                </c:pt>
                <c:pt idx="112">
                  <c:v>0.46666666666666623</c:v>
                </c:pt>
                <c:pt idx="114">
                  <c:v>0.47499999999999953</c:v>
                </c:pt>
                <c:pt idx="116">
                  <c:v>0.48333333333333284</c:v>
                </c:pt>
                <c:pt idx="118">
                  <c:v>0.49166666666666614</c:v>
                </c:pt>
              </c:numCache>
            </c:numRef>
          </c:xVal>
          <c:yVal>
            <c:numRef>
              <c:f>Comparison!$G$2:$G$121</c:f>
              <c:numCache>
                <c:formatCode>General</c:formatCode>
                <c:ptCount val="120"/>
                <c:pt idx="0">
                  <c:v>167.01163107514628</c:v>
                </c:pt>
                <c:pt idx="2">
                  <c:v>184.76648915322261</c:v>
                </c:pt>
                <c:pt idx="4">
                  <c:v>202.67158193730515</c:v>
                </c:pt>
                <c:pt idx="6">
                  <c:v>220.53073748397009</c:v>
                </c:pt>
                <c:pt idx="8">
                  <c:v>238.14828714777951</c:v>
                </c:pt>
                <c:pt idx="10">
                  <c:v>255.33120936790735</c:v>
                </c:pt>
                <c:pt idx="12">
                  <c:v>271.8912444527524</c:v>
                </c:pt>
                <c:pt idx="14">
                  <c:v>287.64695719251489</c:v>
                </c:pt>
                <c:pt idx="16">
                  <c:v>302.42572470132319</c:v>
                </c:pt>
                <c:pt idx="18">
                  <c:v>316.06562770969487</c:v>
                </c:pt>
                <c:pt idx="20">
                  <c:v>328.41722458593682</c:v>
                </c:pt>
                <c:pt idx="22">
                  <c:v>339.34518864993538</c:v>
                </c:pt>
                <c:pt idx="24">
                  <c:v>348.7297908405817</c:v>
                </c:pt>
                <c:pt idx="26">
                  <c:v>356.46821149242089</c:v>
                </c:pt>
                <c:pt idx="28">
                  <c:v>362.47566684942274</c:v>
                </c:pt>
                <c:pt idx="30">
                  <c:v>366.68633797355506</c:v>
                </c:pt>
                <c:pt idx="32">
                  <c:v>369.05409187084229</c:v>
                </c:pt>
                <c:pt idx="34">
                  <c:v>369.5529869341014</c:v>
                </c:pt>
                <c:pt idx="36">
                  <c:v>368.17755716461886</c:v>
                </c:pt>
                <c:pt idx="38">
                  <c:v>364.94287205877617</c:v>
                </c:pt>
                <c:pt idx="40">
                  <c:v>359.88437150349444</c:v>
                </c:pt>
                <c:pt idx="42">
                  <c:v>353.05747748941667</c:v>
                </c:pt>
                <c:pt idx="44">
                  <c:v>344.53698689598036</c:v>
                </c:pt>
                <c:pt idx="46">
                  <c:v>334.41625200115448</c:v>
                </c:pt>
                <c:pt idx="48">
                  <c:v>322.80615769434718</c:v>
                </c:pt>
                <c:pt idx="50">
                  <c:v>309.83390659835118</c:v>
                </c:pt>
                <c:pt idx="52">
                  <c:v>295.64162541079321</c:v>
                </c:pt>
                <c:pt idx="54">
                  <c:v>280.38480773429035</c:v>
                </c:pt>
                <c:pt idx="56">
                  <c:v>264.230610455999</c:v>
                </c:pt>
                <c:pt idx="58">
                  <c:v>247.35602234178464</c:v>
                </c:pt>
                <c:pt idx="60">
                  <c:v>229.94592491026154</c:v>
                </c:pt>
                <c:pt idx="62">
                  <c:v>212.19106683218467</c:v>
                </c:pt>
                <c:pt idx="64">
                  <c:v>194.28597404810199</c:v>
                </c:pt>
                <c:pt idx="66">
                  <c:v>176.42681850143759</c:v>
                </c:pt>
                <c:pt idx="68">
                  <c:v>158.8092688376278</c:v>
                </c:pt>
                <c:pt idx="70">
                  <c:v>141.6263466175001</c:v>
                </c:pt>
                <c:pt idx="72">
                  <c:v>125.06631153265538</c:v>
                </c:pt>
                <c:pt idx="74">
                  <c:v>109.31059879289263</c:v>
                </c:pt>
                <c:pt idx="76">
                  <c:v>94.531831284084419</c:v>
                </c:pt>
                <c:pt idx="78">
                  <c:v>80.891928275712957</c:v>
                </c:pt>
                <c:pt idx="80">
                  <c:v>68.540331399470858</c:v>
                </c:pt>
                <c:pt idx="82">
                  <c:v>57.612367335472385</c:v>
                </c:pt>
                <c:pt idx="84">
                  <c:v>48.227765144826094</c:v>
                </c:pt>
                <c:pt idx="86">
                  <c:v>40.48934449298693</c:v>
                </c:pt>
                <c:pt idx="88">
                  <c:v>34.481889135985114</c:v>
                </c:pt>
                <c:pt idx="90">
                  <c:v>30.271218011852767</c:v>
                </c:pt>
                <c:pt idx="92">
                  <c:v>27.903464114565566</c:v>
                </c:pt>
                <c:pt idx="94">
                  <c:v>27.404569051306368</c:v>
                </c:pt>
                <c:pt idx="96">
                  <c:v>28.779998820788961</c:v>
                </c:pt>
                <c:pt idx="98">
                  <c:v>32.014683926631506</c:v>
                </c:pt>
                <c:pt idx="100">
                  <c:v>37.073184481913103</c:v>
                </c:pt>
                <c:pt idx="102">
                  <c:v>43.900078495991011</c:v>
                </c:pt>
                <c:pt idx="104">
                  <c:v>52.420569089426976</c:v>
                </c:pt>
                <c:pt idx="106">
                  <c:v>62.541303984252721</c:v>
                </c:pt>
                <c:pt idx="108">
                  <c:v>74.15139829106073</c:v>
                </c:pt>
                <c:pt idx="110">
                  <c:v>87.12364938705548</c:v>
                </c:pt>
                <c:pt idx="112">
                  <c:v>101.31593057461332</c:v>
                </c:pt>
                <c:pt idx="114">
                  <c:v>116.57274825111729</c:v>
                </c:pt>
                <c:pt idx="116">
                  <c:v>132.72694552940709</c:v>
                </c:pt>
                <c:pt idx="118">
                  <c:v>149.60153364362139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Comparison!$F$1</c:f>
              <c:strCache>
                <c:ptCount val="1"/>
                <c:pt idx="0">
                  <c:v>2nd Order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Comparison!$A$2:$A$123</c:f>
              <c:numCache>
                <c:formatCode>General</c:formatCode>
                <c:ptCount val="122"/>
                <c:pt idx="0">
                  <c:v>0</c:v>
                </c:pt>
                <c:pt idx="2">
                  <c:v>8.3333333333333332E-3</c:v>
                </c:pt>
                <c:pt idx="4">
                  <c:v>1.6666666666666666E-2</c:v>
                </c:pt>
                <c:pt idx="6">
                  <c:v>2.4999999999999998E-2</c:v>
                </c:pt>
                <c:pt idx="8">
                  <c:v>3.3333333333333333E-2</c:v>
                </c:pt>
                <c:pt idx="10">
                  <c:v>4.1666666666666664E-2</c:v>
                </c:pt>
                <c:pt idx="12">
                  <c:v>4.9999999999999996E-2</c:v>
                </c:pt>
                <c:pt idx="14">
                  <c:v>5.8333333333333327E-2</c:v>
                </c:pt>
                <c:pt idx="16">
                  <c:v>6.6666666666666666E-2</c:v>
                </c:pt>
                <c:pt idx="18">
                  <c:v>7.4999999999999997E-2</c:v>
                </c:pt>
                <c:pt idx="20">
                  <c:v>8.3333333333333329E-2</c:v>
                </c:pt>
                <c:pt idx="22">
                  <c:v>9.166666666666666E-2</c:v>
                </c:pt>
                <c:pt idx="24">
                  <c:v>9.9999999999999992E-2</c:v>
                </c:pt>
                <c:pt idx="26">
                  <c:v>0.10833333333333332</c:v>
                </c:pt>
                <c:pt idx="28">
                  <c:v>0.11666666666666665</c:v>
                </c:pt>
                <c:pt idx="30">
                  <c:v>0.12499999999999999</c:v>
                </c:pt>
                <c:pt idx="32">
                  <c:v>0.13333333333333333</c:v>
                </c:pt>
                <c:pt idx="34">
                  <c:v>0.14166666666666669</c:v>
                </c:pt>
                <c:pt idx="36">
                  <c:v>0.15000000000000005</c:v>
                </c:pt>
                <c:pt idx="38">
                  <c:v>0.15833333333333341</c:v>
                </c:pt>
                <c:pt idx="40">
                  <c:v>0.16666666666666677</c:v>
                </c:pt>
                <c:pt idx="42">
                  <c:v>0.17500000000000013</c:v>
                </c:pt>
                <c:pt idx="44">
                  <c:v>0.18333333333333349</c:v>
                </c:pt>
                <c:pt idx="46">
                  <c:v>0.19166666666666685</c:v>
                </c:pt>
                <c:pt idx="48">
                  <c:v>0.20000000000000021</c:v>
                </c:pt>
                <c:pt idx="50">
                  <c:v>0.20833333333333356</c:v>
                </c:pt>
                <c:pt idx="52">
                  <c:v>0.21666666666666692</c:v>
                </c:pt>
                <c:pt idx="54">
                  <c:v>0.22500000000000028</c:v>
                </c:pt>
                <c:pt idx="56">
                  <c:v>0.23333333333333364</c:v>
                </c:pt>
                <c:pt idx="58">
                  <c:v>0.241666666666667</c:v>
                </c:pt>
                <c:pt idx="60">
                  <c:v>0.25000000000000033</c:v>
                </c:pt>
                <c:pt idx="62">
                  <c:v>0.25833333333333364</c:v>
                </c:pt>
                <c:pt idx="64">
                  <c:v>0.26666666666666694</c:v>
                </c:pt>
                <c:pt idx="66">
                  <c:v>0.27500000000000024</c:v>
                </c:pt>
                <c:pt idx="68">
                  <c:v>0.28333333333333355</c:v>
                </c:pt>
                <c:pt idx="70">
                  <c:v>0.29166666666666685</c:v>
                </c:pt>
                <c:pt idx="72">
                  <c:v>0.30000000000000016</c:v>
                </c:pt>
                <c:pt idx="74">
                  <c:v>0.30833333333333346</c:v>
                </c:pt>
                <c:pt idx="76">
                  <c:v>0.31666666666666676</c:v>
                </c:pt>
                <c:pt idx="78">
                  <c:v>0.32500000000000007</c:v>
                </c:pt>
                <c:pt idx="80">
                  <c:v>0.33333333333333337</c:v>
                </c:pt>
                <c:pt idx="82">
                  <c:v>0.34166666666666667</c:v>
                </c:pt>
                <c:pt idx="84">
                  <c:v>0.35</c:v>
                </c:pt>
                <c:pt idx="86">
                  <c:v>0.35833333333333328</c:v>
                </c:pt>
                <c:pt idx="88">
                  <c:v>0.36666666666666659</c:v>
                </c:pt>
                <c:pt idx="90">
                  <c:v>0.37499999999999989</c:v>
                </c:pt>
                <c:pt idx="92">
                  <c:v>0.38333333333333319</c:v>
                </c:pt>
                <c:pt idx="94">
                  <c:v>0.3916666666666665</c:v>
                </c:pt>
                <c:pt idx="96">
                  <c:v>0.3999999999999998</c:v>
                </c:pt>
                <c:pt idx="98">
                  <c:v>0.4083333333333331</c:v>
                </c:pt>
                <c:pt idx="100">
                  <c:v>0.41666666666666641</c:v>
                </c:pt>
                <c:pt idx="102">
                  <c:v>0.42499999999999971</c:v>
                </c:pt>
                <c:pt idx="104">
                  <c:v>0.43333333333333302</c:v>
                </c:pt>
                <c:pt idx="106">
                  <c:v>0.44166666666666632</c:v>
                </c:pt>
                <c:pt idx="108">
                  <c:v>0.44999999999999962</c:v>
                </c:pt>
                <c:pt idx="110">
                  <c:v>0.45833333333333293</c:v>
                </c:pt>
                <c:pt idx="112">
                  <c:v>0.46666666666666623</c:v>
                </c:pt>
                <c:pt idx="114">
                  <c:v>0.47499999999999953</c:v>
                </c:pt>
                <c:pt idx="116">
                  <c:v>0.48333333333333284</c:v>
                </c:pt>
                <c:pt idx="118">
                  <c:v>0.49166666666666614</c:v>
                </c:pt>
              </c:numCache>
            </c:numRef>
          </c:xVal>
          <c:yVal>
            <c:numRef>
              <c:f>Comparison!$F$2:$F$121</c:f>
              <c:numCache>
                <c:formatCode>General</c:formatCode>
                <c:ptCount val="120"/>
                <c:pt idx="0">
                  <c:v>131.07938864955497</c:v>
                </c:pt>
                <c:pt idx="2">
                  <c:v>145.43508837096243</c:v>
                </c:pt>
                <c:pt idx="4">
                  <c:v>161.65999094405822</c:v>
                </c:pt>
                <c:pt idx="6">
                  <c:v>179.63135760014688</c:v>
                </c:pt>
                <c:pt idx="8">
                  <c:v>199.14861623268257</c:v>
                </c:pt>
                <c:pt idx="10">
                  <c:v>219.93571948097434</c:v>
                </c:pt>
                <c:pt idx="12">
                  <c:v>241.6468881341049</c:v>
                </c:pt>
                <c:pt idx="14">
                  <c:v>263.87555809703463</c:v>
                </c:pt>
                <c:pt idx="16">
                  <c:v>286.16620744125225</c:v>
                </c:pt>
                <c:pt idx="18">
                  <c:v>308.02861174017517</c:v>
                </c:pt>
                <c:pt idx="20">
                  <c:v>328.95396659992633</c:v>
                </c:pt>
                <c:pt idx="22">
                  <c:v>348.43223085024403</c:v>
                </c:pt>
                <c:pt idx="24">
                  <c:v>365.9699860345745</c:v>
                </c:pt>
                <c:pt idx="26">
                  <c:v>381.10808020918341</c:v>
                </c:pt>
                <c:pt idx="28">
                  <c:v>393.43832789140606</c:v>
                </c:pt>
                <c:pt idx="30">
                  <c:v>402.6185731808539</c:v>
                </c:pt>
                <c:pt idx="32">
                  <c:v>408.38548814328794</c:v>
                </c:pt>
                <c:pt idx="34">
                  <c:v>410.56457072215835</c:v>
                </c:pt>
                <c:pt idx="36">
                  <c:v>409.07692177355426</c:v>
                </c:pt>
                <c:pt idx="38">
                  <c:v>403.94251434337849</c:v>
                </c:pt>
                <c:pt idx="40">
                  <c:v>395.27981426474372</c:v>
                </c:pt>
                <c:pt idx="42">
                  <c:v>383.30176325024621</c:v>
                </c:pt>
                <c:pt idx="44">
                  <c:v>368.308287321291</c:v>
                </c:pt>
                <c:pt idx="46">
                  <c:v>350.67563810649114</c:v>
                </c:pt>
                <c:pt idx="48">
                  <c:v>330.84300600826236</c:v>
                </c:pt>
                <c:pt idx="50">
                  <c:v>309.29695681149371</c:v>
                </c:pt>
                <c:pt idx="52">
                  <c:v>286.55433214349182</c:v>
                </c:pt>
                <c:pt idx="54">
                  <c:v>263.14431547665811</c:v>
                </c:pt>
                <c:pt idx="56">
                  <c:v>239.59039648037898</c:v>
                </c:pt>
                <c:pt idx="58">
                  <c:v>216.39296617518963</c:v>
                </c:pt>
                <c:pt idx="60">
                  <c:v>194.01324358840026</c:v>
                </c:pt>
                <c:pt idx="62">
                  <c:v>172.85917288968767</c:v>
                </c:pt>
                <c:pt idx="64">
                  <c:v>153.27384103381769</c:v>
                </c:pt>
                <c:pt idx="66">
                  <c:v>135.52685367427182</c:v>
                </c:pt>
                <c:pt idx="68">
                  <c:v>119.8089764656456</c:v>
                </c:pt>
                <c:pt idx="70">
                  <c:v>106.23020556895021</c:v>
                </c:pt>
                <c:pt idx="72">
                  <c:v>94.821281481922142</c:v>
                </c:pt>
                <c:pt idx="74">
                  <c:v>85.53851077640816</c:v>
                </c:pt>
                <c:pt idx="76">
                  <c:v>78.271617462053044</c:v>
                </c:pt>
                <c:pt idx="78">
                  <c:v>72.854215734955304</c:v>
                </c:pt>
                <c:pt idx="80">
                  <c:v>69.076384464725024</c:v>
                </c:pt>
                <c:pt idx="82">
                  <c:v>66.698735757815058</c:v>
                </c:pt>
                <c:pt idx="84">
                  <c:v>65.467309113674347</c:v>
                </c:pt>
                <c:pt idx="86">
                  <c:v>65.128591672385554</c:v>
                </c:pt>
                <c:pt idx="88">
                  <c:v>65.443965138078482</c:v>
                </c:pt>
                <c:pt idx="90">
                  <c:v>66.202911086555218</c:v>
                </c:pt>
                <c:pt idx="92">
                  <c:v>67.234367101426429</c:v>
                </c:pt>
                <c:pt idx="94">
                  <c:v>68.415713805330299</c:v>
                </c:pt>
                <c:pt idx="96">
                  <c:v>69.67898345739178</c:v>
                </c:pt>
                <c:pt idx="98">
                  <c:v>71.014009463658169</c:v>
                </c:pt>
                <c:pt idx="100">
                  <c:v>72.468377190696401</c:v>
                </c:pt>
                <c:pt idx="102">
                  <c:v>74.144183639091409</c:v>
                </c:pt>
                <c:pt idx="104">
                  <c:v>76.191760310630997</c:v>
                </c:pt>
                <c:pt idx="106">
                  <c:v>78.800653495568142</c:v>
                </c:pt>
                <c:pt idx="108">
                  <c:v>82.188283021971671</c:v>
                </c:pt>
                <c:pt idx="110">
                  <c:v>86.586808629219291</c:v>
                </c:pt>
                <c:pt idx="112">
                  <c:v>92.228817753813274</c:v>
                </c:pt>
                <c:pt idx="114">
                  <c:v>99.332505880456793</c:v>
                </c:pt>
                <c:pt idx="116">
                  <c:v>108.08704814341596</c:v>
                </c:pt>
                <c:pt idx="118">
                  <c:v>118.63885730068927</c:v>
                </c:pt>
              </c:numCache>
            </c:numRef>
          </c:yVal>
          <c:smooth val="0"/>
        </c:ser>
        <c:ser>
          <c:idx val="3"/>
          <c:order val="3"/>
          <c:tx>
            <c:v>4th Order</c:v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Comparison!$A$2:$A$121</c:f>
              <c:numCache>
                <c:formatCode>General</c:formatCode>
                <c:ptCount val="120"/>
                <c:pt idx="0">
                  <c:v>0</c:v>
                </c:pt>
                <c:pt idx="2">
                  <c:v>8.3333333333333332E-3</c:v>
                </c:pt>
                <c:pt idx="4">
                  <c:v>1.6666666666666666E-2</c:v>
                </c:pt>
                <c:pt idx="6">
                  <c:v>2.4999999999999998E-2</c:v>
                </c:pt>
                <c:pt idx="8">
                  <c:v>3.3333333333333333E-2</c:v>
                </c:pt>
                <c:pt idx="10">
                  <c:v>4.1666666666666664E-2</c:v>
                </c:pt>
                <c:pt idx="12">
                  <c:v>4.9999999999999996E-2</c:v>
                </c:pt>
                <c:pt idx="14">
                  <c:v>5.8333333333333327E-2</c:v>
                </c:pt>
                <c:pt idx="16">
                  <c:v>6.6666666666666666E-2</c:v>
                </c:pt>
                <c:pt idx="18">
                  <c:v>7.4999999999999997E-2</c:v>
                </c:pt>
                <c:pt idx="20">
                  <c:v>8.3333333333333329E-2</c:v>
                </c:pt>
                <c:pt idx="22">
                  <c:v>9.166666666666666E-2</c:v>
                </c:pt>
                <c:pt idx="24">
                  <c:v>9.9999999999999992E-2</c:v>
                </c:pt>
                <c:pt idx="26">
                  <c:v>0.10833333333333332</c:v>
                </c:pt>
                <c:pt idx="28">
                  <c:v>0.11666666666666665</c:v>
                </c:pt>
                <c:pt idx="30">
                  <c:v>0.12499999999999999</c:v>
                </c:pt>
                <c:pt idx="32">
                  <c:v>0.13333333333333333</c:v>
                </c:pt>
                <c:pt idx="34">
                  <c:v>0.14166666666666669</c:v>
                </c:pt>
                <c:pt idx="36">
                  <c:v>0.15000000000000005</c:v>
                </c:pt>
                <c:pt idx="38">
                  <c:v>0.15833333333333341</c:v>
                </c:pt>
                <c:pt idx="40">
                  <c:v>0.16666666666666677</c:v>
                </c:pt>
                <c:pt idx="42">
                  <c:v>0.17500000000000013</c:v>
                </c:pt>
                <c:pt idx="44">
                  <c:v>0.18333333333333349</c:v>
                </c:pt>
                <c:pt idx="46">
                  <c:v>0.19166666666666685</c:v>
                </c:pt>
                <c:pt idx="48">
                  <c:v>0.20000000000000021</c:v>
                </c:pt>
                <c:pt idx="50">
                  <c:v>0.20833333333333356</c:v>
                </c:pt>
                <c:pt idx="52">
                  <c:v>0.21666666666666692</c:v>
                </c:pt>
                <c:pt idx="54">
                  <c:v>0.22500000000000028</c:v>
                </c:pt>
                <c:pt idx="56">
                  <c:v>0.23333333333333364</c:v>
                </c:pt>
                <c:pt idx="58">
                  <c:v>0.241666666666667</c:v>
                </c:pt>
                <c:pt idx="60">
                  <c:v>0.25000000000000033</c:v>
                </c:pt>
                <c:pt idx="62">
                  <c:v>0.25833333333333364</c:v>
                </c:pt>
                <c:pt idx="64">
                  <c:v>0.26666666666666694</c:v>
                </c:pt>
                <c:pt idx="66">
                  <c:v>0.27500000000000024</c:v>
                </c:pt>
                <c:pt idx="68">
                  <c:v>0.28333333333333355</c:v>
                </c:pt>
                <c:pt idx="70">
                  <c:v>0.29166666666666685</c:v>
                </c:pt>
                <c:pt idx="72">
                  <c:v>0.30000000000000016</c:v>
                </c:pt>
                <c:pt idx="74">
                  <c:v>0.30833333333333346</c:v>
                </c:pt>
                <c:pt idx="76">
                  <c:v>0.31666666666666676</c:v>
                </c:pt>
                <c:pt idx="78">
                  <c:v>0.32500000000000007</c:v>
                </c:pt>
                <c:pt idx="80">
                  <c:v>0.33333333333333337</c:v>
                </c:pt>
                <c:pt idx="82">
                  <c:v>0.34166666666666667</c:v>
                </c:pt>
                <c:pt idx="84">
                  <c:v>0.35</c:v>
                </c:pt>
                <c:pt idx="86">
                  <c:v>0.35833333333333328</c:v>
                </c:pt>
                <c:pt idx="88">
                  <c:v>0.36666666666666659</c:v>
                </c:pt>
                <c:pt idx="90">
                  <c:v>0.37499999999999989</c:v>
                </c:pt>
                <c:pt idx="92">
                  <c:v>0.38333333333333319</c:v>
                </c:pt>
                <c:pt idx="94">
                  <c:v>0.3916666666666665</c:v>
                </c:pt>
                <c:pt idx="96">
                  <c:v>0.3999999999999998</c:v>
                </c:pt>
                <c:pt idx="98">
                  <c:v>0.4083333333333331</c:v>
                </c:pt>
                <c:pt idx="100">
                  <c:v>0.41666666666666641</c:v>
                </c:pt>
                <c:pt idx="102">
                  <c:v>0.42499999999999971</c:v>
                </c:pt>
                <c:pt idx="104">
                  <c:v>0.43333333333333302</c:v>
                </c:pt>
                <c:pt idx="106">
                  <c:v>0.44166666666666632</c:v>
                </c:pt>
                <c:pt idx="108">
                  <c:v>0.44999999999999962</c:v>
                </c:pt>
                <c:pt idx="110">
                  <c:v>0.45833333333333293</c:v>
                </c:pt>
                <c:pt idx="112">
                  <c:v>0.46666666666666623</c:v>
                </c:pt>
                <c:pt idx="114">
                  <c:v>0.47499999999999953</c:v>
                </c:pt>
                <c:pt idx="116">
                  <c:v>0.48333333333333284</c:v>
                </c:pt>
                <c:pt idx="118">
                  <c:v>0.49166666666666614</c:v>
                </c:pt>
              </c:numCache>
            </c:numRef>
          </c:xVal>
          <c:yVal>
            <c:numRef>
              <c:f>Comparison!$D$2:$D$121</c:f>
              <c:numCache>
                <c:formatCode>General</c:formatCode>
                <c:ptCount val="120"/>
                <c:pt idx="0">
                  <c:v>118.66589764681567</c:v>
                </c:pt>
                <c:pt idx="2">
                  <c:v>130.1044896445448</c:v>
                </c:pt>
                <c:pt idx="4">
                  <c:v>145.73794739514057</c:v>
                </c:pt>
                <c:pt idx="6">
                  <c:v>165.31233705818639</c:v>
                </c:pt>
                <c:pt idx="8">
                  <c:v>188.17113413832496</c:v>
                </c:pt>
                <c:pt idx="10">
                  <c:v>213.35392122751691</c:v>
                </c:pt>
                <c:pt idx="12">
                  <c:v>239.73090018546858</c:v>
                </c:pt>
                <c:pt idx="14">
                  <c:v>266.14975020315995</c:v>
                </c:pt>
                <c:pt idx="16">
                  <c:v>291.57043239173277</c:v>
                </c:pt>
                <c:pt idx="18">
                  <c:v>315.16680956847586</c:v>
                </c:pt>
                <c:pt idx="20">
                  <c:v>336.38075544792622</c:v>
                </c:pt>
                <c:pt idx="22">
                  <c:v>354.92350556312556</c:v>
                </c:pt>
                <c:pt idx="24">
                  <c:v>370.72871100510423</c:v>
                </c:pt>
                <c:pt idx="26">
                  <c:v>383.87026692257047</c:v>
                </c:pt>
                <c:pt idx="28">
                  <c:v>394.46398885864693</c:v>
                </c:pt>
                <c:pt idx="30">
                  <c:v>402.57456981999383</c:v>
                </c:pt>
                <c:pt idx="32">
                  <c:v>408.14759591109726</c:v>
                </c:pt>
                <c:pt idx="34">
                  <c:v>410.98107437020775</c:v>
                </c:pt>
                <c:pt idx="36">
                  <c:v>410.74293517518595</c:v>
                </c:pt>
                <c:pt idx="38">
                  <c:v>407.03178052966285</c:v>
                </c:pt>
                <c:pt idx="40">
                  <c:v>399.46946101564021</c:v>
                </c:pt>
                <c:pt idx="42">
                  <c:v>387.80744958351966</c:v>
                </c:pt>
                <c:pt idx="44">
                  <c:v>372.02568834177146</c:v>
                </c:pt>
                <c:pt idx="46">
                  <c:v>352.40323032643664</c:v>
                </c:pt>
                <c:pt idx="48">
                  <c:v>329.54451533950794</c:v>
                </c:pt>
                <c:pt idx="50">
                  <c:v>304.35273609550126</c:v>
                </c:pt>
                <c:pt idx="52">
                  <c:v>277.95113599375662</c:v>
                </c:pt>
                <c:pt idx="54">
                  <c:v>251.56257032729198</c:v>
                </c:pt>
                <c:pt idx="56">
                  <c:v>226.36555792621533</c:v>
                </c:pt>
                <c:pt idx="58">
                  <c:v>203.34991154497143</c:v>
                </c:pt>
                <c:pt idx="60">
                  <c:v>183.19594247874247</c:v>
                </c:pt>
                <c:pt idx="62">
                  <c:v>166.19795291745083</c:v>
                </c:pt>
                <c:pt idx="64">
                  <c:v>152.24575671493551</c:v>
                </c:pt>
                <c:pt idx="66">
                  <c:v>140.86845736964014</c:v>
                </c:pt>
                <c:pt idx="68">
                  <c:v>131.33427188901851</c:v>
                </c:pt>
                <c:pt idx="70">
                  <c:v>122.79061466667952</c:v>
                </c:pt>
                <c:pt idx="72">
                  <c:v>114.42161341219182</c:v>
                </c:pt>
                <c:pt idx="74">
                  <c:v>105.59696913094854</c:v>
                </c:pt>
                <c:pt idx="76">
                  <c:v>95.987206225322282</c:v>
                </c:pt>
                <c:pt idx="78">
                  <c:v>85.625749908630198</c:v>
                </c:pt>
                <c:pt idx="80">
                  <c:v>74.907046999423841</c:v>
                </c:pt>
                <c:pt idx="82">
                  <c:v>64.520654521143626</c:v>
                </c:pt>
                <c:pt idx="84">
                  <c:v>55.332056633791574</c:v>
                </c:pt>
                <c:pt idx="86">
                  <c:v>48.230095102688153</c:v>
                </c:pt>
                <c:pt idx="88">
                  <c:v>43.96674936337201</c:v>
                </c:pt>
                <c:pt idx="90">
                  <c:v>43.016562058951884</c:v>
                </c:pt>
                <c:pt idx="92">
                  <c:v>45.479979098847622</c:v>
                </c:pt>
                <c:pt idx="94">
                  <c:v>51.047739664660611</c:v>
                </c:pt>
                <c:pt idx="96">
                  <c:v>59.033388174788925</c:v>
                </c:pt>
                <c:pt idx="98">
                  <c:v>68.469663784843362</c:v>
                </c:pt>
                <c:pt idx="100">
                  <c:v>78.253847105541851</c:v>
                </c:pt>
                <c:pt idx="102">
                  <c:v>87.31889846430586</c:v>
                </c:pt>
                <c:pt idx="104">
                  <c:v>94.802790603347063</c:v>
                </c:pt>
                <c:pt idx="106">
                  <c:v>100.18856391456892</c:v>
                </c:pt>
                <c:pt idx="108">
                  <c:v>103.39229110522012</c:v>
                </c:pt>
                <c:pt idx="110">
                  <c:v>104.78454682544702</c:v>
                </c:pt>
                <c:pt idx="112">
                  <c:v>105.14172609272853</c:v>
                </c:pt>
                <c:pt idx="114">
                  <c:v>105.5348469978214</c:v>
                </c:pt>
                <c:pt idx="116">
                  <c:v>107.17343080084471</c:v>
                </c:pt>
                <c:pt idx="118">
                  <c:v>111.22903535750611</c:v>
                </c:pt>
              </c:numCache>
            </c:numRef>
          </c:yVal>
          <c:smooth val="0"/>
        </c:ser>
        <c:ser>
          <c:idx val="1"/>
          <c:order val="4"/>
          <c:tx>
            <c:strRef>
              <c:f>Comparison!$H$1</c:f>
              <c:strCache>
                <c:ptCount val="1"/>
                <c:pt idx="0">
                  <c:v>Filtered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Comparison!$A$2:$A$123</c:f>
              <c:numCache>
                <c:formatCode>General</c:formatCode>
                <c:ptCount val="122"/>
                <c:pt idx="0">
                  <c:v>0</c:v>
                </c:pt>
                <c:pt idx="2">
                  <c:v>8.3333333333333332E-3</c:v>
                </c:pt>
                <c:pt idx="4">
                  <c:v>1.6666666666666666E-2</c:v>
                </c:pt>
                <c:pt idx="6">
                  <c:v>2.4999999999999998E-2</c:v>
                </c:pt>
                <c:pt idx="8">
                  <c:v>3.3333333333333333E-2</c:v>
                </c:pt>
                <c:pt idx="10">
                  <c:v>4.1666666666666664E-2</c:v>
                </c:pt>
                <c:pt idx="12">
                  <c:v>4.9999999999999996E-2</c:v>
                </c:pt>
                <c:pt idx="14">
                  <c:v>5.8333333333333327E-2</c:v>
                </c:pt>
                <c:pt idx="16">
                  <c:v>6.6666666666666666E-2</c:v>
                </c:pt>
                <c:pt idx="18">
                  <c:v>7.4999999999999997E-2</c:v>
                </c:pt>
                <c:pt idx="20">
                  <c:v>8.3333333333333329E-2</c:v>
                </c:pt>
                <c:pt idx="22">
                  <c:v>9.166666666666666E-2</c:v>
                </c:pt>
                <c:pt idx="24">
                  <c:v>9.9999999999999992E-2</c:v>
                </c:pt>
                <c:pt idx="26">
                  <c:v>0.10833333333333332</c:v>
                </c:pt>
                <c:pt idx="28">
                  <c:v>0.11666666666666665</c:v>
                </c:pt>
                <c:pt idx="30">
                  <c:v>0.12499999999999999</c:v>
                </c:pt>
                <c:pt idx="32">
                  <c:v>0.13333333333333333</c:v>
                </c:pt>
                <c:pt idx="34">
                  <c:v>0.14166666666666669</c:v>
                </c:pt>
                <c:pt idx="36">
                  <c:v>0.15000000000000005</c:v>
                </c:pt>
                <c:pt idx="38">
                  <c:v>0.15833333333333341</c:v>
                </c:pt>
                <c:pt idx="40">
                  <c:v>0.16666666666666677</c:v>
                </c:pt>
                <c:pt idx="42">
                  <c:v>0.17500000000000013</c:v>
                </c:pt>
                <c:pt idx="44">
                  <c:v>0.18333333333333349</c:v>
                </c:pt>
                <c:pt idx="46">
                  <c:v>0.19166666666666685</c:v>
                </c:pt>
                <c:pt idx="48">
                  <c:v>0.20000000000000021</c:v>
                </c:pt>
                <c:pt idx="50">
                  <c:v>0.20833333333333356</c:v>
                </c:pt>
                <c:pt idx="52">
                  <c:v>0.21666666666666692</c:v>
                </c:pt>
                <c:pt idx="54">
                  <c:v>0.22500000000000028</c:v>
                </c:pt>
                <c:pt idx="56">
                  <c:v>0.23333333333333364</c:v>
                </c:pt>
                <c:pt idx="58">
                  <c:v>0.241666666666667</c:v>
                </c:pt>
                <c:pt idx="60">
                  <c:v>0.25000000000000033</c:v>
                </c:pt>
                <c:pt idx="62">
                  <c:v>0.25833333333333364</c:v>
                </c:pt>
                <c:pt idx="64">
                  <c:v>0.26666666666666694</c:v>
                </c:pt>
                <c:pt idx="66">
                  <c:v>0.27500000000000024</c:v>
                </c:pt>
                <c:pt idx="68">
                  <c:v>0.28333333333333355</c:v>
                </c:pt>
                <c:pt idx="70">
                  <c:v>0.29166666666666685</c:v>
                </c:pt>
                <c:pt idx="72">
                  <c:v>0.30000000000000016</c:v>
                </c:pt>
                <c:pt idx="74">
                  <c:v>0.30833333333333346</c:v>
                </c:pt>
                <c:pt idx="76">
                  <c:v>0.31666666666666676</c:v>
                </c:pt>
                <c:pt idx="78">
                  <c:v>0.32500000000000007</c:v>
                </c:pt>
                <c:pt idx="80">
                  <c:v>0.33333333333333337</c:v>
                </c:pt>
                <c:pt idx="82">
                  <c:v>0.34166666666666667</c:v>
                </c:pt>
                <c:pt idx="84">
                  <c:v>0.35</c:v>
                </c:pt>
                <c:pt idx="86">
                  <c:v>0.35833333333333328</c:v>
                </c:pt>
                <c:pt idx="88">
                  <c:v>0.36666666666666659</c:v>
                </c:pt>
                <c:pt idx="90">
                  <c:v>0.37499999999999989</c:v>
                </c:pt>
                <c:pt idx="92">
                  <c:v>0.38333333333333319</c:v>
                </c:pt>
                <c:pt idx="94">
                  <c:v>0.3916666666666665</c:v>
                </c:pt>
                <c:pt idx="96">
                  <c:v>0.3999999999999998</c:v>
                </c:pt>
                <c:pt idx="98">
                  <c:v>0.4083333333333331</c:v>
                </c:pt>
                <c:pt idx="100">
                  <c:v>0.41666666666666641</c:v>
                </c:pt>
                <c:pt idx="102">
                  <c:v>0.42499999999999971</c:v>
                </c:pt>
                <c:pt idx="104">
                  <c:v>0.43333333333333302</c:v>
                </c:pt>
                <c:pt idx="106">
                  <c:v>0.44166666666666632</c:v>
                </c:pt>
                <c:pt idx="108">
                  <c:v>0.44999999999999962</c:v>
                </c:pt>
                <c:pt idx="110">
                  <c:v>0.45833333333333293</c:v>
                </c:pt>
                <c:pt idx="112">
                  <c:v>0.46666666666666623</c:v>
                </c:pt>
                <c:pt idx="114">
                  <c:v>0.47499999999999953</c:v>
                </c:pt>
                <c:pt idx="116">
                  <c:v>0.48333333333333284</c:v>
                </c:pt>
                <c:pt idx="118">
                  <c:v>0.49166666666666614</c:v>
                </c:pt>
              </c:numCache>
            </c:numRef>
          </c:xVal>
          <c:yVal>
            <c:numRef>
              <c:f>Comparison!$H$2:$H$121</c:f>
              <c:numCache>
                <c:formatCode>0</c:formatCode>
                <c:ptCount val="120"/>
                <c:pt idx="0">
                  <c:v>113.72516691499801</c:v>
                </c:pt>
                <c:pt idx="2">
                  <c:v>130.96642879988804</c:v>
                </c:pt>
                <c:pt idx="4">
                  <c:v>149.31433327944589</c:v>
                </c:pt>
                <c:pt idx="6">
                  <c:v>169.43532862517506</c:v>
                </c:pt>
                <c:pt idx="8">
                  <c:v>191.72012061892696</c:v>
                </c:pt>
                <c:pt idx="10">
                  <c:v>215.97134954640566</c:v>
                </c:pt>
                <c:pt idx="12">
                  <c:v>241.39054402708371</c:v>
                </c:pt>
                <c:pt idx="14">
                  <c:v>266.85399527612049</c:v>
                </c:pt>
                <c:pt idx="16">
                  <c:v>291.25615420119675</c:v>
                </c:pt>
                <c:pt idx="18">
                  <c:v>313.76032650839431</c:v>
                </c:pt>
                <c:pt idx="20">
                  <c:v>333.98335431072667</c:v>
                </c:pt>
                <c:pt idx="22">
                  <c:v>351.95030074276428</c:v>
                </c:pt>
                <c:pt idx="24">
                  <c:v>367.87283495438146</c:v>
                </c:pt>
                <c:pt idx="26">
                  <c:v>381.89675699451629</c:v>
                </c:pt>
                <c:pt idx="28">
                  <c:v>393.90779054451042</c:v>
                </c:pt>
                <c:pt idx="30">
                  <c:v>403.52218575453986</c:v>
                </c:pt>
                <c:pt idx="32">
                  <c:v>410.20750176930318</c:v>
                </c:pt>
                <c:pt idx="34">
                  <c:v>413.35281464709033</c:v>
                </c:pt>
                <c:pt idx="36">
                  <c:v>412.37241482989191</c:v>
                </c:pt>
                <c:pt idx="38">
                  <c:v>406.94716637389394</c:v>
                </c:pt>
                <c:pt idx="40">
                  <c:v>397.23485574535243</c:v>
                </c:pt>
                <c:pt idx="42">
                  <c:v>383.69320216439706</c:v>
                </c:pt>
                <c:pt idx="44">
                  <c:v>366.85083865299271</c:v>
                </c:pt>
                <c:pt idx="46">
                  <c:v>347.26202484540102</c:v>
                </c:pt>
                <c:pt idx="48">
                  <c:v>325.60340596805401</c:v>
                </c:pt>
                <c:pt idx="50">
                  <c:v>302.62146226910301</c:v>
                </c:pt>
                <c:pt idx="52">
                  <c:v>278.96426795856081</c:v>
                </c:pt>
                <c:pt idx="54">
                  <c:v>255.17952732664273</c:v>
                </c:pt>
                <c:pt idx="56">
                  <c:v>231.81013612246977</c:v>
                </c:pt>
                <c:pt idx="58">
                  <c:v>209.42321244695322</c:v>
                </c:pt>
                <c:pt idx="60">
                  <c:v>188.62523638438125</c:v>
                </c:pt>
                <c:pt idx="62">
                  <c:v>170.01319942237495</c:v>
                </c:pt>
                <c:pt idx="64">
                  <c:v>153.95160202751271</c:v>
                </c:pt>
                <c:pt idx="66">
                  <c:v>140.40836075345811</c:v>
                </c:pt>
                <c:pt idx="68">
                  <c:v>129.07485752648762</c:v>
                </c:pt>
                <c:pt idx="70">
                  <c:v>119.44646478191545</c:v>
                </c:pt>
                <c:pt idx="72">
                  <c:v>110.84177353893247</c:v>
                </c:pt>
                <c:pt idx="74">
                  <c:v>102.53319876472594</c:v>
                </c:pt>
                <c:pt idx="76">
                  <c:v>93.891373422749268</c:v>
                </c:pt>
                <c:pt idx="78">
                  <c:v>84.590762043367121</c:v>
                </c:pt>
                <c:pt idx="80">
                  <c:v>74.793588916321781</c:v>
                </c:pt>
                <c:pt idx="82">
                  <c:v>65.129644429847133</c:v>
                </c:pt>
                <c:pt idx="84">
                  <c:v>56.52987470868441</c:v>
                </c:pt>
                <c:pt idx="86">
                  <c:v>49.995686462046955</c:v>
                </c:pt>
                <c:pt idx="88">
                  <c:v>46.318667576934018</c:v>
                </c:pt>
                <c:pt idx="90">
                  <c:v>45.892689477745684</c:v>
                </c:pt>
                <c:pt idx="92">
                  <c:v>48.584703400888074</c:v>
                </c:pt>
                <c:pt idx="94">
                  <c:v>53.80530803686031</c:v>
                </c:pt>
                <c:pt idx="96">
                  <c:v>60.758866990675365</c:v>
                </c:pt>
                <c:pt idx="98">
                  <c:v>68.618141973128374</c:v>
                </c:pt>
                <c:pt idx="100">
                  <c:v>76.656527581115341</c:v>
                </c:pt>
                <c:pt idx="102">
                  <c:v>84.228209694370165</c:v>
                </c:pt>
                <c:pt idx="104">
                  <c:v>90.872368839746784</c:v>
                </c:pt>
                <c:pt idx="106">
                  <c:v>96.380435209433898</c:v>
                </c:pt>
                <c:pt idx="108">
                  <c:v>100.72406411736584</c:v>
                </c:pt>
                <c:pt idx="110">
                  <c:v>103.99003924840997</c:v>
                </c:pt>
                <c:pt idx="112">
                  <c:v>106.37033256795844</c:v>
                </c:pt>
                <c:pt idx="114">
                  <c:v>108.16960857455229</c:v>
                </c:pt>
                <c:pt idx="116">
                  <c:v>109.7172601438202</c:v>
                </c:pt>
                <c:pt idx="118">
                  <c:v>111.20248816185173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194192"/>
        <c:axId val="275447808"/>
      </c:scatterChart>
      <c:valAx>
        <c:axId val="275194192"/>
        <c:scaling>
          <c:orientation val="minMax"/>
          <c:max val="0.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9514596639457892"/>
              <c:y val="0.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447808"/>
        <c:crosses val="autoZero"/>
        <c:crossBetween val="midCat"/>
      </c:valAx>
      <c:valAx>
        <c:axId val="27544780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Pedal Reaction Force (N)</a:t>
                </a:r>
              </a:p>
            </c:rich>
          </c:tx>
          <c:layout>
            <c:manualLayout>
              <c:xMode val="edge"/>
              <c:yMode val="edge"/>
              <c:x val="2.3578379352122807E-2"/>
              <c:y val="0.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19419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34724879402581"/>
          <c:y val="6.4000000000000001E-2"/>
          <c:w val="0.19140096179958513"/>
          <c:h val="0.301999999999999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1994459833795"/>
          <c:y val="8.4788029925187039E-2"/>
          <c:w val="0.80609418282548473"/>
          <c:h val="0.653366583541147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'2nd Order'!$C$1</c:f>
              <c:strCache>
                <c:ptCount val="1"/>
                <c:pt idx="0">
                  <c:v>2nd Order PRF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layout>
                <c:manualLayout>
                  <c:xMode val="edge"/>
                  <c:yMode val="edge"/>
                  <c:x val="0.23822714681440443"/>
                  <c:y val="7.980049875311720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</c:trendlineLbl>
          </c:trendline>
          <c:xVal>
            <c:numRef>
              <c:f>'2nd Order'!$B$2:$B$724</c:f>
              <c:numCache>
                <c:formatCode>General</c:formatCode>
                <c:ptCount val="723"/>
                <c:pt idx="0">
                  <c:v>120.78437599999999</c:v>
                </c:pt>
                <c:pt idx="1">
                  <c:v>123.239295</c:v>
                </c:pt>
                <c:pt idx="2">
                  <c:v>134.71977200000001</c:v>
                </c:pt>
                <c:pt idx="3">
                  <c:v>141.38062099999999</c:v>
                </c:pt>
                <c:pt idx="4">
                  <c:v>142.60841600000001</c:v>
                </c:pt>
                <c:pt idx="5">
                  <c:v>152.862503</c:v>
                </c:pt>
                <c:pt idx="6">
                  <c:v>161.53903700000001</c:v>
                </c:pt>
                <c:pt idx="7">
                  <c:v>169.86596800000001</c:v>
                </c:pt>
                <c:pt idx="8">
                  <c:v>181.52292600000001</c:v>
                </c:pt>
                <c:pt idx="9">
                  <c:v>198.262204</c:v>
                </c:pt>
                <c:pt idx="10">
                  <c:v>211.05879400000001</c:v>
                </c:pt>
                <c:pt idx="11">
                  <c:v>225.34535099999999</c:v>
                </c:pt>
                <c:pt idx="12">
                  <c:v>244.3638</c:v>
                </c:pt>
                <c:pt idx="13">
                  <c:v>256.195896</c:v>
                </c:pt>
                <c:pt idx="14">
                  <c:v>269.167958</c:v>
                </c:pt>
                <c:pt idx="15">
                  <c:v>284.33002099999999</c:v>
                </c:pt>
                <c:pt idx="16">
                  <c:v>300.018259</c:v>
                </c:pt>
                <c:pt idx="17">
                  <c:v>308.87133499999999</c:v>
                </c:pt>
                <c:pt idx="18">
                  <c:v>320.00205599999998</c:v>
                </c:pt>
                <c:pt idx="19">
                  <c:v>329.02886599999999</c:v>
                </c:pt>
                <c:pt idx="20">
                  <c:v>335.07671800000003</c:v>
                </c:pt>
                <c:pt idx="21">
                  <c:v>345.24413600000003</c:v>
                </c:pt>
                <c:pt idx="22">
                  <c:v>350.41452800000002</c:v>
                </c:pt>
                <c:pt idx="23">
                  <c:v>358.91601700000001</c:v>
                </c:pt>
                <c:pt idx="24">
                  <c:v>359.70537200000001</c:v>
                </c:pt>
                <c:pt idx="25">
                  <c:v>375.30584399999998</c:v>
                </c:pt>
                <c:pt idx="26">
                  <c:v>374.42887300000001</c:v>
                </c:pt>
                <c:pt idx="27">
                  <c:v>386.52475900000002</c:v>
                </c:pt>
                <c:pt idx="28">
                  <c:v>391.08218499999998</c:v>
                </c:pt>
                <c:pt idx="29">
                  <c:v>400.63483600000001</c:v>
                </c:pt>
                <c:pt idx="30">
                  <c:v>401.24868700000002</c:v>
                </c:pt>
                <c:pt idx="31">
                  <c:v>403.87862200000001</c:v>
                </c:pt>
                <c:pt idx="32">
                  <c:v>413.78182199999998</c:v>
                </c:pt>
                <c:pt idx="33">
                  <c:v>410.97726899999998</c:v>
                </c:pt>
                <c:pt idx="34">
                  <c:v>417.20044100000001</c:v>
                </c:pt>
                <c:pt idx="35">
                  <c:v>417.02484600000003</c:v>
                </c:pt>
                <c:pt idx="36">
                  <c:v>426.49030900000002</c:v>
                </c:pt>
                <c:pt idx="37">
                  <c:v>414.83417500000002</c:v>
                </c:pt>
                <c:pt idx="38">
                  <c:v>407.82225699999998</c:v>
                </c:pt>
                <c:pt idx="39">
                  <c:v>407.909719</c:v>
                </c:pt>
                <c:pt idx="40">
                  <c:v>396.691261</c:v>
                </c:pt>
                <c:pt idx="41">
                  <c:v>389.50469399999997</c:v>
                </c:pt>
                <c:pt idx="42">
                  <c:v>381.79121900000001</c:v>
                </c:pt>
                <c:pt idx="43">
                  <c:v>380.56424800000002</c:v>
                </c:pt>
                <c:pt idx="44">
                  <c:v>365.139769</c:v>
                </c:pt>
                <c:pt idx="45">
                  <c:v>362.597418</c:v>
                </c:pt>
                <c:pt idx="46">
                  <c:v>348.74890399999998</c:v>
                </c:pt>
                <c:pt idx="47">
                  <c:v>335.69023399999998</c:v>
                </c:pt>
                <c:pt idx="48">
                  <c:v>322.98217499999998</c:v>
                </c:pt>
                <c:pt idx="49">
                  <c:v>311.23656399999999</c:v>
                </c:pt>
                <c:pt idx="50">
                  <c:v>303.34911099999999</c:v>
                </c:pt>
                <c:pt idx="51">
                  <c:v>286.43408399999998</c:v>
                </c:pt>
                <c:pt idx="52">
                  <c:v>283.19023700000002</c:v>
                </c:pt>
                <c:pt idx="53">
                  <c:v>264.60970800000001</c:v>
                </c:pt>
                <c:pt idx="54">
                  <c:v>259.43916300000001</c:v>
                </c:pt>
                <c:pt idx="55">
                  <c:v>237.35230899999999</c:v>
                </c:pt>
                <c:pt idx="56">
                  <c:v>238.841758</c:v>
                </c:pt>
                <c:pt idx="57">
                  <c:v>217.80753200000001</c:v>
                </c:pt>
                <c:pt idx="58">
                  <c:v>209.919895</c:v>
                </c:pt>
                <c:pt idx="59">
                  <c:v>200.71593300000001</c:v>
                </c:pt>
                <c:pt idx="60">
                  <c:v>184.06393299999999</c:v>
                </c:pt>
                <c:pt idx="61">
                  <c:v>173.72229300000001</c:v>
                </c:pt>
                <c:pt idx="62">
                  <c:v>160.749956</c:v>
                </c:pt>
                <c:pt idx="63">
                  <c:v>159.87387100000001</c:v>
                </c:pt>
                <c:pt idx="64">
                  <c:v>147.253243</c:v>
                </c:pt>
                <c:pt idx="65">
                  <c:v>146.90251000000001</c:v>
                </c:pt>
                <c:pt idx="66">
                  <c:v>139.71490499999999</c:v>
                </c:pt>
                <c:pt idx="67">
                  <c:v>129.63675000000001</c:v>
                </c:pt>
                <c:pt idx="68">
                  <c:v>123.589296</c:v>
                </c:pt>
                <c:pt idx="69">
                  <c:v>126.83122</c:v>
                </c:pt>
                <c:pt idx="70">
                  <c:v>116.840191</c:v>
                </c:pt>
                <c:pt idx="71">
                  <c:v>115.175361</c:v>
                </c:pt>
                <c:pt idx="72">
                  <c:v>111.75628399999999</c:v>
                </c:pt>
                <c:pt idx="73">
                  <c:v>110.792615</c:v>
                </c:pt>
                <c:pt idx="74">
                  <c:v>103.167883</c:v>
                </c:pt>
                <c:pt idx="75">
                  <c:v>106.23524999999999</c:v>
                </c:pt>
                <c:pt idx="76">
                  <c:v>102.11547</c:v>
                </c:pt>
                <c:pt idx="77">
                  <c:v>95.717892000000006</c:v>
                </c:pt>
                <c:pt idx="78">
                  <c:v>90.108846999999997</c:v>
                </c:pt>
                <c:pt idx="79">
                  <c:v>88.004660999999999</c:v>
                </c:pt>
                <c:pt idx="80">
                  <c:v>77.224704000000003</c:v>
                </c:pt>
                <c:pt idx="81">
                  <c:v>71.177676000000005</c:v>
                </c:pt>
                <c:pt idx="82">
                  <c:v>69.42398</c:v>
                </c:pt>
                <c:pt idx="83">
                  <c:v>58.818793999999997</c:v>
                </c:pt>
                <c:pt idx="84">
                  <c:v>51.983325999999998</c:v>
                </c:pt>
                <c:pt idx="85">
                  <c:v>47.425443000000001</c:v>
                </c:pt>
                <c:pt idx="86">
                  <c:v>49.440761999999999</c:v>
                </c:pt>
                <c:pt idx="87">
                  <c:v>35.768850999999998</c:v>
                </c:pt>
                <c:pt idx="88">
                  <c:v>42.605051000000003</c:v>
                </c:pt>
                <c:pt idx="89">
                  <c:v>35.593071999999999</c:v>
                </c:pt>
                <c:pt idx="90">
                  <c:v>39.712364000000001</c:v>
                </c:pt>
                <c:pt idx="91">
                  <c:v>40.239027999999998</c:v>
                </c:pt>
                <c:pt idx="92">
                  <c:v>50.054340000000003</c:v>
                </c:pt>
                <c:pt idx="93">
                  <c:v>49.177674000000003</c:v>
                </c:pt>
                <c:pt idx="94">
                  <c:v>50.142473000000003</c:v>
                </c:pt>
                <c:pt idx="95">
                  <c:v>60.396864999999998</c:v>
                </c:pt>
                <c:pt idx="96">
                  <c:v>62.324570000000001</c:v>
                </c:pt>
                <c:pt idx="97">
                  <c:v>70.300645000000003</c:v>
                </c:pt>
                <c:pt idx="98">
                  <c:v>61.097721</c:v>
                </c:pt>
                <c:pt idx="99">
                  <c:v>79.765803000000005</c:v>
                </c:pt>
                <c:pt idx="100">
                  <c:v>75.471709000000004</c:v>
                </c:pt>
                <c:pt idx="101">
                  <c:v>86.339922000000001</c:v>
                </c:pt>
                <c:pt idx="102">
                  <c:v>88.881448000000006</c:v>
                </c:pt>
                <c:pt idx="103">
                  <c:v>90.020529999999994</c:v>
                </c:pt>
                <c:pt idx="104">
                  <c:v>92.475144</c:v>
                </c:pt>
                <c:pt idx="105">
                  <c:v>94.403183999999996</c:v>
                </c:pt>
                <c:pt idx="106">
                  <c:v>103.868464</c:v>
                </c:pt>
                <c:pt idx="107">
                  <c:v>91.511015999999998</c:v>
                </c:pt>
                <c:pt idx="108">
                  <c:v>105.70944</c:v>
                </c:pt>
                <c:pt idx="109">
                  <c:v>105.62127599999999</c:v>
                </c:pt>
                <c:pt idx="110">
                  <c:v>104.21919800000001</c:v>
                </c:pt>
                <c:pt idx="111">
                  <c:v>106.674116</c:v>
                </c:pt>
                <c:pt idx="112">
                  <c:v>106.585617</c:v>
                </c:pt>
                <c:pt idx="113">
                  <c:v>110.266774</c:v>
                </c:pt>
                <c:pt idx="114">
                  <c:v>100.801861</c:v>
                </c:pt>
                <c:pt idx="115">
                  <c:v>108.864879</c:v>
                </c:pt>
                <c:pt idx="116">
                  <c:v>105.62152</c:v>
                </c:pt>
                <c:pt idx="117">
                  <c:v>107.813137</c:v>
                </c:pt>
                <c:pt idx="118">
                  <c:v>110.35484700000001</c:v>
                </c:pt>
                <c:pt idx="119">
                  <c:v>116.752211</c:v>
                </c:pt>
              </c:numCache>
            </c:numRef>
          </c:xVal>
          <c:yVal>
            <c:numRef>
              <c:f>'2nd Order'!$C$2:$C$724</c:f>
              <c:numCache>
                <c:formatCode>General</c:formatCode>
                <c:ptCount val="723"/>
                <c:pt idx="0">
                  <c:v>131.07938864955497</c:v>
                </c:pt>
                <c:pt idx="1">
                  <c:v>138.01895141454969</c:v>
                </c:pt>
                <c:pt idx="2">
                  <c:v>145.43508837096243</c:v>
                </c:pt>
                <c:pt idx="3">
                  <c:v>153.31973211464233</c:v>
                </c:pt>
                <c:pt idx="4">
                  <c:v>161.65999094405822</c:v>
                </c:pt>
                <c:pt idx="5">
                  <c:v>170.43808866224447</c:v>
                </c:pt>
                <c:pt idx="6">
                  <c:v>179.63135760014688</c:v>
                </c:pt>
                <c:pt idx="7">
                  <c:v>189.21228549075369</c:v>
                </c:pt>
                <c:pt idx="8">
                  <c:v>199.14861623268257</c:v>
                </c:pt>
                <c:pt idx="9">
                  <c:v>209.40350398925153</c:v>
                </c:pt>
                <c:pt idx="10">
                  <c:v>219.93571948097434</c:v>
                </c:pt>
                <c:pt idx="11">
                  <c:v>230.69990675235073</c:v>
                </c:pt>
                <c:pt idx="12">
                  <c:v>241.6468881341049</c:v>
                </c:pt>
                <c:pt idx="13">
                  <c:v>252.72401458581214</c:v>
                </c:pt>
                <c:pt idx="14">
                  <c:v>263.87555809703463</c:v>
                </c:pt>
                <c:pt idx="15">
                  <c:v>275.04314235325671</c:v>
                </c:pt>
                <c:pt idx="16">
                  <c:v>286.16620744125225</c:v>
                </c:pt>
                <c:pt idx="17">
                  <c:v>297.18250398180072</c:v>
                </c:pt>
                <c:pt idx="18">
                  <c:v>308.02861174017517</c:v>
                </c:pt>
                <c:pt idx="19">
                  <c:v>318.64047748028435</c:v>
                </c:pt>
                <c:pt idx="20">
                  <c:v>328.95396659992633</c:v>
                </c:pt>
                <c:pt idx="21">
                  <c:v>338.90542291486213</c:v>
                </c:pt>
                <c:pt idx="22">
                  <c:v>348.43223085024403</c:v>
                </c:pt>
                <c:pt idx="23">
                  <c:v>357.47337425059118</c:v>
                </c:pt>
                <c:pt idx="24">
                  <c:v>365.9699860345745</c:v>
                </c:pt>
                <c:pt idx="25">
                  <c:v>373.86588299823956</c:v>
                </c:pt>
                <c:pt idx="26">
                  <c:v>381.10808020918341</c:v>
                </c:pt>
                <c:pt idx="27">
                  <c:v>387.64727963314988</c:v>
                </c:pt>
                <c:pt idx="28">
                  <c:v>393.43832789140606</c:v>
                </c:pt>
                <c:pt idx="29">
                  <c:v>398.44063835936146</c:v>
                </c:pt>
                <c:pt idx="30">
                  <c:v>402.6185731808539</c:v>
                </c:pt>
                <c:pt idx="31">
                  <c:v>405.94178118442142</c:v>
                </c:pt>
                <c:pt idx="32">
                  <c:v>408.38548814328794</c:v>
                </c:pt>
                <c:pt idx="33">
                  <c:v>409.93073631478183</c:v>
                </c:pt>
                <c:pt idx="34">
                  <c:v>410.56457072215835</c:v>
                </c:pt>
                <c:pt idx="35">
                  <c:v>410.28017019660297</c:v>
                </c:pt>
                <c:pt idx="36">
                  <c:v>409.07692177355426</c:v>
                </c:pt>
                <c:pt idx="37">
                  <c:v>406.96043762917236</c:v>
                </c:pt>
                <c:pt idx="38">
                  <c:v>403.94251434337849</c:v>
                </c:pt>
                <c:pt idx="39">
                  <c:v>400.04103487890967</c:v>
                </c:pt>
                <c:pt idx="40">
                  <c:v>395.27981426474372</c:v>
                </c:pt>
                <c:pt idx="41">
                  <c:v>389.68839056055845</c:v>
                </c:pt>
                <c:pt idx="42">
                  <c:v>383.30176325024621</c:v>
                </c:pt>
                <c:pt idx="43">
                  <c:v>376.16008176070841</c:v>
                </c:pt>
                <c:pt idx="44">
                  <c:v>368.308287321291</c:v>
                </c:pt>
                <c:pt idx="45">
                  <c:v>359.79571186366627</c:v>
                </c:pt>
                <c:pt idx="46">
                  <c:v>350.67563810649114</c:v>
                </c:pt>
                <c:pt idx="47">
                  <c:v>341.00482536897442</c:v>
                </c:pt>
                <c:pt idx="48">
                  <c:v>330.84300600826236</c:v>
                </c:pt>
                <c:pt idx="49">
                  <c:v>320.25235767351256</c:v>
                </c:pt>
                <c:pt idx="50">
                  <c:v>309.29695681149371</c:v>
                </c:pt>
                <c:pt idx="51">
                  <c:v>298.04221904191172</c:v>
                </c:pt>
                <c:pt idx="52">
                  <c:v>286.55433214349182</c:v>
                </c:pt>
                <c:pt idx="53">
                  <c:v>274.89968745283949</c:v>
                </c:pt>
                <c:pt idx="54">
                  <c:v>263.14431547665811</c:v>
                </c:pt>
                <c:pt idx="55">
                  <c:v>251.35333145407546</c:v>
                </c:pt>
                <c:pt idx="56">
                  <c:v>239.59039648037898</c:v>
                </c:pt>
                <c:pt idx="57">
                  <c:v>227.91719961779944</c:v>
                </c:pt>
                <c:pt idx="58">
                  <c:v>216.39296617518963</c:v>
                </c:pt>
                <c:pt idx="59">
                  <c:v>205.07399703922121</c:v>
                </c:pt>
                <c:pt idx="60">
                  <c:v>194.01324358840026</c:v>
                </c:pt>
                <c:pt idx="61">
                  <c:v>183.25992232163242</c:v>
                </c:pt>
                <c:pt idx="62">
                  <c:v>172.85917288968767</c:v>
                </c:pt>
                <c:pt idx="63">
                  <c:v>162.85176273556905</c:v>
                </c:pt>
                <c:pt idx="64">
                  <c:v>153.27384103381769</c:v>
                </c:pt>
                <c:pt idx="65">
                  <c:v>144.15674407482643</c:v>
                </c:pt>
                <c:pt idx="66">
                  <c:v>135.52685367427182</c:v>
                </c:pt>
                <c:pt idx="67">
                  <c:v>127.4055096060159</c:v>
                </c:pt>
                <c:pt idx="68">
                  <c:v>119.8089764656456</c:v>
                </c:pt>
                <c:pt idx="69">
                  <c:v>112.74846477768617</c:v>
                </c:pt>
                <c:pt idx="70">
                  <c:v>106.23020556895021</c:v>
                </c:pt>
                <c:pt idx="71">
                  <c:v>100.25557704992721</c:v>
                </c:pt>
                <c:pt idx="72">
                  <c:v>94.821281481922142</c:v>
                </c:pt>
                <c:pt idx="73">
                  <c:v>89.919569765981095</c:v>
                </c:pt>
                <c:pt idx="74">
                  <c:v>85.53851077640816</c:v>
                </c:pt>
                <c:pt idx="75">
                  <c:v>81.66230198248445</c:v>
                </c:pt>
                <c:pt idx="76">
                  <c:v>78.271617462053044</c:v>
                </c:pt>
                <c:pt idx="77">
                  <c:v>75.343989014731889</c:v>
                </c:pt>
                <c:pt idx="78">
                  <c:v>72.854215734955304</c:v>
                </c:pt>
                <c:pt idx="79">
                  <c:v>70.774797109591816</c:v>
                </c:pt>
                <c:pt idx="80">
                  <c:v>69.076384464725024</c:v>
                </c:pt>
                <c:pt idx="81">
                  <c:v>67.728245403915594</c:v>
                </c:pt>
                <c:pt idx="82">
                  <c:v>66.698735757815058</c:v>
                </c:pt>
                <c:pt idx="83">
                  <c:v>65.955773503672887</c:v>
                </c:pt>
                <c:pt idx="84">
                  <c:v>65.467309113674347</c:v>
                </c:pt>
                <c:pt idx="85">
                  <c:v>65.201786853112878</c:v>
                </c:pt>
                <c:pt idx="86">
                  <c:v>65.128591672385554</c:v>
                </c:pt>
                <c:pt idx="87">
                  <c:v>65.218476519295308</c:v>
                </c:pt>
                <c:pt idx="88">
                  <c:v>65.443965138078482</c:v>
                </c:pt>
                <c:pt idx="89">
                  <c:v>65.779725716259264</c:v>
                </c:pt>
                <c:pt idx="90">
                  <c:v>66.202911086555218</c:v>
                </c:pt>
                <c:pt idx="91">
                  <c:v>66.693461584760783</c:v>
                </c:pt>
                <c:pt idx="92">
                  <c:v>67.234367101426429</c:v>
                </c:pt>
                <c:pt idx="93">
                  <c:v>67.811885340371447</c:v>
                </c:pt>
                <c:pt idx="94">
                  <c:v>68.415713805330299</c:v>
                </c:pt>
                <c:pt idx="95">
                  <c:v>69.039113571690763</c:v>
                </c:pt>
                <c:pt idx="96">
                  <c:v>69.67898345739178</c:v>
                </c:pt>
                <c:pt idx="97">
                  <c:v>70.335883779422829</c:v>
                </c:pt>
                <c:pt idx="98">
                  <c:v>71.014009463658169</c:v>
                </c:pt>
                <c:pt idx="99">
                  <c:v>71.721112859517334</c:v>
                </c:pt>
                <c:pt idx="100">
                  <c:v>72.468377190696401</c:v>
                </c:pt>
                <c:pt idx="101">
                  <c:v>73.270242142528446</c:v>
                </c:pt>
                <c:pt idx="102">
                  <c:v>74.144183639091409</c:v>
                </c:pt>
                <c:pt idx="103">
                  <c:v>75.110450392863001</c:v>
                </c:pt>
                <c:pt idx="104">
                  <c:v>76.191760310630997</c:v>
                </c:pt>
                <c:pt idx="105">
                  <c:v>77.412960305957242</c:v>
                </c:pt>
                <c:pt idx="106">
                  <c:v>78.800653495568142</c:v>
                </c:pt>
                <c:pt idx="107">
                  <c:v>80.382798139857542</c:v>
                </c:pt>
                <c:pt idx="108">
                  <c:v>82.188283021971671</c:v>
                </c:pt>
                <c:pt idx="109">
                  <c:v>84.246484241975708</c:v>
                </c:pt>
                <c:pt idx="110">
                  <c:v>86.586808629219291</c:v>
                </c:pt>
                <c:pt idx="111">
                  <c:v>89.23822914467469</c:v>
                </c:pt>
                <c:pt idx="112">
                  <c:v>92.228817753813274</c:v>
                </c:pt>
                <c:pt idx="113">
                  <c:v>95.585281298260554</c:v>
                </c:pt>
                <c:pt idx="114">
                  <c:v>99.332505880456793</c:v>
                </c:pt>
                <c:pt idx="115">
                  <c:v>103.49311519993584</c:v>
                </c:pt>
                <c:pt idx="116">
                  <c:v>108.08704814341596</c:v>
                </c:pt>
                <c:pt idx="117">
                  <c:v>113.13116073511905</c:v>
                </c:pt>
                <c:pt idx="118">
                  <c:v>118.63885730068927</c:v>
                </c:pt>
                <c:pt idx="119">
                  <c:v>124.61975539052142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733288"/>
        <c:axId val="272733680"/>
      </c:scatterChart>
      <c:valAx>
        <c:axId val="272733288"/>
        <c:scaling>
          <c:orientation val="minMax"/>
          <c:max val="450"/>
        </c:scaling>
        <c:delete val="0"/>
        <c:axPos val="b"/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2nd Order Approximation PRF (N)</a:t>
                </a:r>
              </a:p>
            </c:rich>
          </c:tx>
          <c:layout>
            <c:manualLayout>
              <c:xMode val="edge"/>
              <c:yMode val="edge"/>
              <c:x val="0.31855955678670361"/>
              <c:y val="0.867830423940149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2733680"/>
        <c:crosses val="autoZero"/>
        <c:crossBetween val="midCat"/>
        <c:majorUnit val="50"/>
      </c:valAx>
      <c:valAx>
        <c:axId val="272733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Raw PRF (N)</a:t>
                </a:r>
              </a:p>
            </c:rich>
          </c:tx>
          <c:layout>
            <c:manualLayout>
              <c:xMode val="edge"/>
              <c:yMode val="edge"/>
              <c:x val="2.2160664819944598E-2"/>
              <c:y val="0.2468827930174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27332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66685881464142"/>
          <c:y val="6.5346597836670253E-2"/>
          <c:w val="0.80555664816168637"/>
          <c:h val="0.73663437561337375"/>
        </c:manualLayout>
      </c:layout>
      <c:scatterChart>
        <c:scatterStyle val="lineMarker"/>
        <c:varyColors val="0"/>
        <c:ser>
          <c:idx val="0"/>
          <c:order val="0"/>
          <c:tx>
            <c:v>Raw</c:v>
          </c:tx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'2nd Order'!$A$2:$A$724</c:f>
              <c:numCache>
                <c:formatCode>General</c:formatCode>
                <c:ptCount val="723"/>
                <c:pt idx="0">
                  <c:v>0</c:v>
                </c:pt>
                <c:pt idx="1">
                  <c:v>4.1666666666666666E-3</c:v>
                </c:pt>
                <c:pt idx="2">
                  <c:v>8.3333333333333332E-3</c:v>
                </c:pt>
                <c:pt idx="3">
                  <c:v>1.2500000000000001E-2</c:v>
                </c:pt>
                <c:pt idx="4">
                  <c:v>1.6666666666666666E-2</c:v>
                </c:pt>
                <c:pt idx="5">
                  <c:v>2.0833333333333332E-2</c:v>
                </c:pt>
                <c:pt idx="6">
                  <c:v>2.4999999999999998E-2</c:v>
                </c:pt>
                <c:pt idx="7">
                  <c:v>2.9166666666666664E-2</c:v>
                </c:pt>
                <c:pt idx="8">
                  <c:v>3.3333333333333333E-2</c:v>
                </c:pt>
                <c:pt idx="9">
                  <c:v>3.7499999999999999E-2</c:v>
                </c:pt>
                <c:pt idx="10">
                  <c:v>4.1666666666666664E-2</c:v>
                </c:pt>
                <c:pt idx="11">
                  <c:v>4.583333333333333E-2</c:v>
                </c:pt>
                <c:pt idx="12">
                  <c:v>4.9999999999999996E-2</c:v>
                </c:pt>
                <c:pt idx="13">
                  <c:v>5.4166666666666662E-2</c:v>
                </c:pt>
                <c:pt idx="14">
                  <c:v>5.8333333333333327E-2</c:v>
                </c:pt>
                <c:pt idx="15">
                  <c:v>6.2499999999999993E-2</c:v>
                </c:pt>
                <c:pt idx="16">
                  <c:v>6.6666666666666666E-2</c:v>
                </c:pt>
                <c:pt idx="17">
                  <c:v>7.0833333333333331E-2</c:v>
                </c:pt>
                <c:pt idx="18">
                  <c:v>7.4999999999999997E-2</c:v>
                </c:pt>
                <c:pt idx="19">
                  <c:v>7.9166666666666663E-2</c:v>
                </c:pt>
                <c:pt idx="20">
                  <c:v>8.3333333333333329E-2</c:v>
                </c:pt>
                <c:pt idx="21">
                  <c:v>8.7499999999999994E-2</c:v>
                </c:pt>
                <c:pt idx="22">
                  <c:v>9.166666666666666E-2</c:v>
                </c:pt>
                <c:pt idx="23">
                  <c:v>9.5833333333333326E-2</c:v>
                </c:pt>
                <c:pt idx="24">
                  <c:v>9.9999999999999992E-2</c:v>
                </c:pt>
                <c:pt idx="25">
                  <c:v>0.10416666666666666</c:v>
                </c:pt>
                <c:pt idx="26">
                  <c:v>0.10833333333333332</c:v>
                </c:pt>
                <c:pt idx="27">
                  <c:v>0.11249999999999999</c:v>
                </c:pt>
                <c:pt idx="28">
                  <c:v>0.11666666666666665</c:v>
                </c:pt>
                <c:pt idx="29">
                  <c:v>0.12083333333333332</c:v>
                </c:pt>
                <c:pt idx="30">
                  <c:v>0.12499999999999999</c:v>
                </c:pt>
                <c:pt idx="31">
                  <c:v>0.12916666666666665</c:v>
                </c:pt>
                <c:pt idx="32">
                  <c:v>0.13333333333333333</c:v>
                </c:pt>
                <c:pt idx="33">
                  <c:v>0.13750000000000001</c:v>
                </c:pt>
                <c:pt idx="34">
                  <c:v>0.14166666666666669</c:v>
                </c:pt>
                <c:pt idx="35">
                  <c:v>0.14583333333333337</c:v>
                </c:pt>
                <c:pt idx="36">
                  <c:v>0.15000000000000005</c:v>
                </c:pt>
                <c:pt idx="37">
                  <c:v>0.15416666666666673</c:v>
                </c:pt>
                <c:pt idx="38">
                  <c:v>0.15833333333333341</c:v>
                </c:pt>
                <c:pt idx="39">
                  <c:v>0.16250000000000009</c:v>
                </c:pt>
                <c:pt idx="40">
                  <c:v>0.16666666666666677</c:v>
                </c:pt>
                <c:pt idx="41">
                  <c:v>0.17083333333333345</c:v>
                </c:pt>
                <c:pt idx="42">
                  <c:v>0.17500000000000013</c:v>
                </c:pt>
                <c:pt idx="43">
                  <c:v>0.17916666666666681</c:v>
                </c:pt>
                <c:pt idx="44">
                  <c:v>0.18333333333333349</c:v>
                </c:pt>
                <c:pt idx="45">
                  <c:v>0.18750000000000017</c:v>
                </c:pt>
                <c:pt idx="46">
                  <c:v>0.19166666666666685</c:v>
                </c:pt>
                <c:pt idx="47">
                  <c:v>0.19583333333333353</c:v>
                </c:pt>
                <c:pt idx="48">
                  <c:v>0.20000000000000021</c:v>
                </c:pt>
                <c:pt idx="49">
                  <c:v>0.20416666666666689</c:v>
                </c:pt>
                <c:pt idx="50">
                  <c:v>0.20833333333333356</c:v>
                </c:pt>
                <c:pt idx="51">
                  <c:v>0.21250000000000024</c:v>
                </c:pt>
                <c:pt idx="52">
                  <c:v>0.21666666666666692</c:v>
                </c:pt>
                <c:pt idx="53">
                  <c:v>0.2208333333333336</c:v>
                </c:pt>
                <c:pt idx="54">
                  <c:v>0.22500000000000028</c:v>
                </c:pt>
                <c:pt idx="55">
                  <c:v>0.22916666666666696</c:v>
                </c:pt>
                <c:pt idx="56">
                  <c:v>0.23333333333333364</c:v>
                </c:pt>
                <c:pt idx="57">
                  <c:v>0.23750000000000032</c:v>
                </c:pt>
                <c:pt idx="58">
                  <c:v>0.241666666666667</c:v>
                </c:pt>
                <c:pt idx="59">
                  <c:v>0.24583333333333368</c:v>
                </c:pt>
                <c:pt idx="60">
                  <c:v>0.25000000000000033</c:v>
                </c:pt>
                <c:pt idx="61">
                  <c:v>0.25416666666666698</c:v>
                </c:pt>
                <c:pt idx="62">
                  <c:v>0.25833333333333364</c:v>
                </c:pt>
                <c:pt idx="63">
                  <c:v>0.26250000000000029</c:v>
                </c:pt>
                <c:pt idx="64">
                  <c:v>0.26666666666666694</c:v>
                </c:pt>
                <c:pt idx="65">
                  <c:v>0.27083333333333359</c:v>
                </c:pt>
                <c:pt idx="66">
                  <c:v>0.27500000000000024</c:v>
                </c:pt>
                <c:pt idx="67">
                  <c:v>0.2791666666666669</c:v>
                </c:pt>
                <c:pt idx="68">
                  <c:v>0.28333333333333355</c:v>
                </c:pt>
                <c:pt idx="69">
                  <c:v>0.2875000000000002</c:v>
                </c:pt>
                <c:pt idx="70">
                  <c:v>0.29166666666666685</c:v>
                </c:pt>
                <c:pt idx="71">
                  <c:v>0.2958333333333335</c:v>
                </c:pt>
                <c:pt idx="72">
                  <c:v>0.30000000000000016</c:v>
                </c:pt>
                <c:pt idx="73">
                  <c:v>0.30416666666666681</c:v>
                </c:pt>
                <c:pt idx="74">
                  <c:v>0.30833333333333346</c:v>
                </c:pt>
                <c:pt idx="75">
                  <c:v>0.31250000000000011</c:v>
                </c:pt>
                <c:pt idx="76">
                  <c:v>0.31666666666666676</c:v>
                </c:pt>
                <c:pt idx="77">
                  <c:v>0.32083333333333341</c:v>
                </c:pt>
                <c:pt idx="78">
                  <c:v>0.32500000000000007</c:v>
                </c:pt>
                <c:pt idx="79">
                  <c:v>0.32916666666666672</c:v>
                </c:pt>
                <c:pt idx="80">
                  <c:v>0.33333333333333337</c:v>
                </c:pt>
                <c:pt idx="81">
                  <c:v>0.33750000000000002</c:v>
                </c:pt>
                <c:pt idx="82">
                  <c:v>0.34166666666666667</c:v>
                </c:pt>
                <c:pt idx="83">
                  <c:v>0.34583333333333333</c:v>
                </c:pt>
                <c:pt idx="84">
                  <c:v>0.35</c:v>
                </c:pt>
                <c:pt idx="85">
                  <c:v>0.35416666666666663</c:v>
                </c:pt>
                <c:pt idx="86">
                  <c:v>0.35833333333333328</c:v>
                </c:pt>
                <c:pt idx="87">
                  <c:v>0.36249999999999993</c:v>
                </c:pt>
                <c:pt idx="88">
                  <c:v>0.36666666666666659</c:v>
                </c:pt>
                <c:pt idx="89">
                  <c:v>0.37083333333333324</c:v>
                </c:pt>
                <c:pt idx="90">
                  <c:v>0.37499999999999989</c:v>
                </c:pt>
                <c:pt idx="91">
                  <c:v>0.37916666666666654</c:v>
                </c:pt>
                <c:pt idx="92">
                  <c:v>0.38333333333333319</c:v>
                </c:pt>
                <c:pt idx="93">
                  <c:v>0.38749999999999984</c:v>
                </c:pt>
                <c:pt idx="94">
                  <c:v>0.3916666666666665</c:v>
                </c:pt>
                <c:pt idx="95">
                  <c:v>0.39583333333333315</c:v>
                </c:pt>
                <c:pt idx="96">
                  <c:v>0.3999999999999998</c:v>
                </c:pt>
                <c:pt idx="97">
                  <c:v>0.40416666666666645</c:v>
                </c:pt>
                <c:pt idx="98">
                  <c:v>0.4083333333333331</c:v>
                </c:pt>
                <c:pt idx="99">
                  <c:v>0.41249999999999976</c:v>
                </c:pt>
                <c:pt idx="100">
                  <c:v>0.41666666666666641</c:v>
                </c:pt>
                <c:pt idx="101">
                  <c:v>0.42083333333333306</c:v>
                </c:pt>
                <c:pt idx="102">
                  <c:v>0.42499999999999971</c:v>
                </c:pt>
                <c:pt idx="103">
                  <c:v>0.42916666666666636</c:v>
                </c:pt>
                <c:pt idx="104">
                  <c:v>0.43333333333333302</c:v>
                </c:pt>
                <c:pt idx="105">
                  <c:v>0.43749999999999967</c:v>
                </c:pt>
                <c:pt idx="106">
                  <c:v>0.44166666666666632</c:v>
                </c:pt>
                <c:pt idx="107">
                  <c:v>0.44583333333333297</c:v>
                </c:pt>
                <c:pt idx="108">
                  <c:v>0.44999999999999962</c:v>
                </c:pt>
                <c:pt idx="109">
                  <c:v>0.45416666666666627</c:v>
                </c:pt>
                <c:pt idx="110">
                  <c:v>0.45833333333333293</c:v>
                </c:pt>
                <c:pt idx="111">
                  <c:v>0.46249999999999958</c:v>
                </c:pt>
                <c:pt idx="112">
                  <c:v>0.46666666666666623</c:v>
                </c:pt>
                <c:pt idx="113">
                  <c:v>0.47083333333333288</c:v>
                </c:pt>
                <c:pt idx="114">
                  <c:v>0.47499999999999953</c:v>
                </c:pt>
                <c:pt idx="115">
                  <c:v>0.47916666666666619</c:v>
                </c:pt>
                <c:pt idx="116">
                  <c:v>0.48333333333333284</c:v>
                </c:pt>
                <c:pt idx="117">
                  <c:v>0.48749999999999949</c:v>
                </c:pt>
                <c:pt idx="118">
                  <c:v>0.49166666666666614</c:v>
                </c:pt>
                <c:pt idx="119">
                  <c:v>0.49583333333333279</c:v>
                </c:pt>
              </c:numCache>
            </c:numRef>
          </c:xVal>
          <c:yVal>
            <c:numRef>
              <c:f>'2nd Order'!$B$2:$B$724</c:f>
              <c:numCache>
                <c:formatCode>General</c:formatCode>
                <c:ptCount val="723"/>
                <c:pt idx="0">
                  <c:v>120.78437599999999</c:v>
                </c:pt>
                <c:pt idx="1">
                  <c:v>123.239295</c:v>
                </c:pt>
                <c:pt idx="2">
                  <c:v>134.71977200000001</c:v>
                </c:pt>
                <c:pt idx="3">
                  <c:v>141.38062099999999</c:v>
                </c:pt>
                <c:pt idx="4">
                  <c:v>142.60841600000001</c:v>
                </c:pt>
                <c:pt idx="5">
                  <c:v>152.862503</c:v>
                </c:pt>
                <c:pt idx="6">
                  <c:v>161.53903700000001</c:v>
                </c:pt>
                <c:pt idx="7">
                  <c:v>169.86596800000001</c:v>
                </c:pt>
                <c:pt idx="8">
                  <c:v>181.52292600000001</c:v>
                </c:pt>
                <c:pt idx="9">
                  <c:v>198.262204</c:v>
                </c:pt>
                <c:pt idx="10">
                  <c:v>211.05879400000001</c:v>
                </c:pt>
                <c:pt idx="11">
                  <c:v>225.34535099999999</c:v>
                </c:pt>
                <c:pt idx="12">
                  <c:v>244.3638</c:v>
                </c:pt>
                <c:pt idx="13">
                  <c:v>256.195896</c:v>
                </c:pt>
                <c:pt idx="14">
                  <c:v>269.167958</c:v>
                </c:pt>
                <c:pt idx="15">
                  <c:v>284.33002099999999</c:v>
                </c:pt>
                <c:pt idx="16">
                  <c:v>300.018259</c:v>
                </c:pt>
                <c:pt idx="17">
                  <c:v>308.87133499999999</c:v>
                </c:pt>
                <c:pt idx="18">
                  <c:v>320.00205599999998</c:v>
                </c:pt>
                <c:pt idx="19">
                  <c:v>329.02886599999999</c:v>
                </c:pt>
                <c:pt idx="20">
                  <c:v>335.07671800000003</c:v>
                </c:pt>
                <c:pt idx="21">
                  <c:v>345.24413600000003</c:v>
                </c:pt>
                <c:pt idx="22">
                  <c:v>350.41452800000002</c:v>
                </c:pt>
                <c:pt idx="23">
                  <c:v>358.91601700000001</c:v>
                </c:pt>
                <c:pt idx="24">
                  <c:v>359.70537200000001</c:v>
                </c:pt>
                <c:pt idx="25">
                  <c:v>375.30584399999998</c:v>
                </c:pt>
                <c:pt idx="26">
                  <c:v>374.42887300000001</c:v>
                </c:pt>
                <c:pt idx="27">
                  <c:v>386.52475900000002</c:v>
                </c:pt>
                <c:pt idx="28">
                  <c:v>391.08218499999998</c:v>
                </c:pt>
                <c:pt idx="29">
                  <c:v>400.63483600000001</c:v>
                </c:pt>
                <c:pt idx="30">
                  <c:v>401.24868700000002</c:v>
                </c:pt>
                <c:pt idx="31">
                  <c:v>403.87862200000001</c:v>
                </c:pt>
                <c:pt idx="32">
                  <c:v>413.78182199999998</c:v>
                </c:pt>
                <c:pt idx="33">
                  <c:v>410.97726899999998</c:v>
                </c:pt>
                <c:pt idx="34">
                  <c:v>417.20044100000001</c:v>
                </c:pt>
                <c:pt idx="35">
                  <c:v>417.02484600000003</c:v>
                </c:pt>
                <c:pt idx="36">
                  <c:v>426.49030900000002</c:v>
                </c:pt>
                <c:pt idx="37">
                  <c:v>414.83417500000002</c:v>
                </c:pt>
                <c:pt idx="38">
                  <c:v>407.82225699999998</c:v>
                </c:pt>
                <c:pt idx="39">
                  <c:v>407.909719</c:v>
                </c:pt>
                <c:pt idx="40">
                  <c:v>396.691261</c:v>
                </c:pt>
                <c:pt idx="41">
                  <c:v>389.50469399999997</c:v>
                </c:pt>
                <c:pt idx="42">
                  <c:v>381.79121900000001</c:v>
                </c:pt>
                <c:pt idx="43">
                  <c:v>380.56424800000002</c:v>
                </c:pt>
                <c:pt idx="44">
                  <c:v>365.139769</c:v>
                </c:pt>
                <c:pt idx="45">
                  <c:v>362.597418</c:v>
                </c:pt>
                <c:pt idx="46">
                  <c:v>348.74890399999998</c:v>
                </c:pt>
                <c:pt idx="47">
                  <c:v>335.69023399999998</c:v>
                </c:pt>
                <c:pt idx="48">
                  <c:v>322.98217499999998</c:v>
                </c:pt>
                <c:pt idx="49">
                  <c:v>311.23656399999999</c:v>
                </c:pt>
                <c:pt idx="50">
                  <c:v>303.34911099999999</c:v>
                </c:pt>
                <c:pt idx="51">
                  <c:v>286.43408399999998</c:v>
                </c:pt>
                <c:pt idx="52">
                  <c:v>283.19023700000002</c:v>
                </c:pt>
                <c:pt idx="53">
                  <c:v>264.60970800000001</c:v>
                </c:pt>
                <c:pt idx="54">
                  <c:v>259.43916300000001</c:v>
                </c:pt>
                <c:pt idx="55">
                  <c:v>237.35230899999999</c:v>
                </c:pt>
                <c:pt idx="56">
                  <c:v>238.841758</c:v>
                </c:pt>
                <c:pt idx="57">
                  <c:v>217.80753200000001</c:v>
                </c:pt>
                <c:pt idx="58">
                  <c:v>209.919895</c:v>
                </c:pt>
                <c:pt idx="59">
                  <c:v>200.71593300000001</c:v>
                </c:pt>
                <c:pt idx="60">
                  <c:v>184.06393299999999</c:v>
                </c:pt>
                <c:pt idx="61">
                  <c:v>173.72229300000001</c:v>
                </c:pt>
                <c:pt idx="62">
                  <c:v>160.749956</c:v>
                </c:pt>
                <c:pt idx="63">
                  <c:v>159.87387100000001</c:v>
                </c:pt>
                <c:pt idx="64">
                  <c:v>147.253243</c:v>
                </c:pt>
                <c:pt idx="65">
                  <c:v>146.90251000000001</c:v>
                </c:pt>
                <c:pt idx="66">
                  <c:v>139.71490499999999</c:v>
                </c:pt>
                <c:pt idx="67">
                  <c:v>129.63675000000001</c:v>
                </c:pt>
                <c:pt idx="68">
                  <c:v>123.589296</c:v>
                </c:pt>
                <c:pt idx="69">
                  <c:v>126.83122</c:v>
                </c:pt>
                <c:pt idx="70">
                  <c:v>116.840191</c:v>
                </c:pt>
                <c:pt idx="71">
                  <c:v>115.175361</c:v>
                </c:pt>
                <c:pt idx="72">
                  <c:v>111.75628399999999</c:v>
                </c:pt>
                <c:pt idx="73">
                  <c:v>110.792615</c:v>
                </c:pt>
                <c:pt idx="74">
                  <c:v>103.167883</c:v>
                </c:pt>
                <c:pt idx="75">
                  <c:v>106.23524999999999</c:v>
                </c:pt>
                <c:pt idx="76">
                  <c:v>102.11547</c:v>
                </c:pt>
                <c:pt idx="77">
                  <c:v>95.717892000000006</c:v>
                </c:pt>
                <c:pt idx="78">
                  <c:v>90.108846999999997</c:v>
                </c:pt>
                <c:pt idx="79">
                  <c:v>88.004660999999999</c:v>
                </c:pt>
                <c:pt idx="80">
                  <c:v>77.224704000000003</c:v>
                </c:pt>
                <c:pt idx="81">
                  <c:v>71.177676000000005</c:v>
                </c:pt>
                <c:pt idx="82">
                  <c:v>69.42398</c:v>
                </c:pt>
                <c:pt idx="83">
                  <c:v>58.818793999999997</c:v>
                </c:pt>
                <c:pt idx="84">
                  <c:v>51.983325999999998</c:v>
                </c:pt>
                <c:pt idx="85">
                  <c:v>47.425443000000001</c:v>
                </c:pt>
                <c:pt idx="86">
                  <c:v>49.440761999999999</c:v>
                </c:pt>
                <c:pt idx="87">
                  <c:v>35.768850999999998</c:v>
                </c:pt>
                <c:pt idx="88">
                  <c:v>42.605051000000003</c:v>
                </c:pt>
                <c:pt idx="89">
                  <c:v>35.593071999999999</c:v>
                </c:pt>
                <c:pt idx="90">
                  <c:v>39.712364000000001</c:v>
                </c:pt>
                <c:pt idx="91">
                  <c:v>40.239027999999998</c:v>
                </c:pt>
                <c:pt idx="92">
                  <c:v>50.054340000000003</c:v>
                </c:pt>
                <c:pt idx="93">
                  <c:v>49.177674000000003</c:v>
                </c:pt>
                <c:pt idx="94">
                  <c:v>50.142473000000003</c:v>
                </c:pt>
                <c:pt idx="95">
                  <c:v>60.396864999999998</c:v>
                </c:pt>
                <c:pt idx="96">
                  <c:v>62.324570000000001</c:v>
                </c:pt>
                <c:pt idx="97">
                  <c:v>70.300645000000003</c:v>
                </c:pt>
                <c:pt idx="98">
                  <c:v>61.097721</c:v>
                </c:pt>
                <c:pt idx="99">
                  <c:v>79.765803000000005</c:v>
                </c:pt>
                <c:pt idx="100">
                  <c:v>75.471709000000004</c:v>
                </c:pt>
                <c:pt idx="101">
                  <c:v>86.339922000000001</c:v>
                </c:pt>
                <c:pt idx="102">
                  <c:v>88.881448000000006</c:v>
                </c:pt>
                <c:pt idx="103">
                  <c:v>90.020529999999994</c:v>
                </c:pt>
                <c:pt idx="104">
                  <c:v>92.475144</c:v>
                </c:pt>
                <c:pt idx="105">
                  <c:v>94.403183999999996</c:v>
                </c:pt>
                <c:pt idx="106">
                  <c:v>103.868464</c:v>
                </c:pt>
                <c:pt idx="107">
                  <c:v>91.511015999999998</c:v>
                </c:pt>
                <c:pt idx="108">
                  <c:v>105.70944</c:v>
                </c:pt>
                <c:pt idx="109">
                  <c:v>105.62127599999999</c:v>
                </c:pt>
                <c:pt idx="110">
                  <c:v>104.21919800000001</c:v>
                </c:pt>
                <c:pt idx="111">
                  <c:v>106.674116</c:v>
                </c:pt>
                <c:pt idx="112">
                  <c:v>106.585617</c:v>
                </c:pt>
                <c:pt idx="113">
                  <c:v>110.266774</c:v>
                </c:pt>
                <c:pt idx="114">
                  <c:v>100.801861</c:v>
                </c:pt>
                <c:pt idx="115">
                  <c:v>108.864879</c:v>
                </c:pt>
                <c:pt idx="116">
                  <c:v>105.62152</c:v>
                </c:pt>
                <c:pt idx="117">
                  <c:v>107.813137</c:v>
                </c:pt>
                <c:pt idx="118">
                  <c:v>110.35484700000001</c:v>
                </c:pt>
                <c:pt idx="119">
                  <c:v>116.752211</c:v>
                </c:pt>
              </c:numCache>
            </c:numRef>
          </c:yVal>
          <c:smooth val="0"/>
        </c:ser>
        <c:ser>
          <c:idx val="1"/>
          <c:order val="1"/>
          <c:tx>
            <c:v>2nd Order</c:v>
          </c:tx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'2nd Order'!$A$2:$A$724</c:f>
              <c:numCache>
                <c:formatCode>General</c:formatCode>
                <c:ptCount val="723"/>
                <c:pt idx="0">
                  <c:v>0</c:v>
                </c:pt>
                <c:pt idx="1">
                  <c:v>4.1666666666666666E-3</c:v>
                </c:pt>
                <c:pt idx="2">
                  <c:v>8.3333333333333332E-3</c:v>
                </c:pt>
                <c:pt idx="3">
                  <c:v>1.2500000000000001E-2</c:v>
                </c:pt>
                <c:pt idx="4">
                  <c:v>1.6666666666666666E-2</c:v>
                </c:pt>
                <c:pt idx="5">
                  <c:v>2.0833333333333332E-2</c:v>
                </c:pt>
                <c:pt idx="6">
                  <c:v>2.4999999999999998E-2</c:v>
                </c:pt>
                <c:pt idx="7">
                  <c:v>2.9166666666666664E-2</c:v>
                </c:pt>
                <c:pt idx="8">
                  <c:v>3.3333333333333333E-2</c:v>
                </c:pt>
                <c:pt idx="9">
                  <c:v>3.7499999999999999E-2</c:v>
                </c:pt>
                <c:pt idx="10">
                  <c:v>4.1666666666666664E-2</c:v>
                </c:pt>
                <c:pt idx="11">
                  <c:v>4.583333333333333E-2</c:v>
                </c:pt>
                <c:pt idx="12">
                  <c:v>4.9999999999999996E-2</c:v>
                </c:pt>
                <c:pt idx="13">
                  <c:v>5.4166666666666662E-2</c:v>
                </c:pt>
                <c:pt idx="14">
                  <c:v>5.8333333333333327E-2</c:v>
                </c:pt>
                <c:pt idx="15">
                  <c:v>6.2499999999999993E-2</c:v>
                </c:pt>
                <c:pt idx="16">
                  <c:v>6.6666666666666666E-2</c:v>
                </c:pt>
                <c:pt idx="17">
                  <c:v>7.0833333333333331E-2</c:v>
                </c:pt>
                <c:pt idx="18">
                  <c:v>7.4999999999999997E-2</c:v>
                </c:pt>
                <c:pt idx="19">
                  <c:v>7.9166666666666663E-2</c:v>
                </c:pt>
                <c:pt idx="20">
                  <c:v>8.3333333333333329E-2</c:v>
                </c:pt>
                <c:pt idx="21">
                  <c:v>8.7499999999999994E-2</c:v>
                </c:pt>
                <c:pt idx="22">
                  <c:v>9.166666666666666E-2</c:v>
                </c:pt>
                <c:pt idx="23">
                  <c:v>9.5833333333333326E-2</c:v>
                </c:pt>
                <c:pt idx="24">
                  <c:v>9.9999999999999992E-2</c:v>
                </c:pt>
                <c:pt idx="25">
                  <c:v>0.10416666666666666</c:v>
                </c:pt>
                <c:pt idx="26">
                  <c:v>0.10833333333333332</c:v>
                </c:pt>
                <c:pt idx="27">
                  <c:v>0.11249999999999999</c:v>
                </c:pt>
                <c:pt idx="28">
                  <c:v>0.11666666666666665</c:v>
                </c:pt>
                <c:pt idx="29">
                  <c:v>0.12083333333333332</c:v>
                </c:pt>
                <c:pt idx="30">
                  <c:v>0.12499999999999999</c:v>
                </c:pt>
                <c:pt idx="31">
                  <c:v>0.12916666666666665</c:v>
                </c:pt>
                <c:pt idx="32">
                  <c:v>0.13333333333333333</c:v>
                </c:pt>
                <c:pt idx="33">
                  <c:v>0.13750000000000001</c:v>
                </c:pt>
                <c:pt idx="34">
                  <c:v>0.14166666666666669</c:v>
                </c:pt>
                <c:pt idx="35">
                  <c:v>0.14583333333333337</c:v>
                </c:pt>
                <c:pt idx="36">
                  <c:v>0.15000000000000005</c:v>
                </c:pt>
                <c:pt idx="37">
                  <c:v>0.15416666666666673</c:v>
                </c:pt>
                <c:pt idx="38">
                  <c:v>0.15833333333333341</c:v>
                </c:pt>
                <c:pt idx="39">
                  <c:v>0.16250000000000009</c:v>
                </c:pt>
                <c:pt idx="40">
                  <c:v>0.16666666666666677</c:v>
                </c:pt>
                <c:pt idx="41">
                  <c:v>0.17083333333333345</c:v>
                </c:pt>
                <c:pt idx="42">
                  <c:v>0.17500000000000013</c:v>
                </c:pt>
                <c:pt idx="43">
                  <c:v>0.17916666666666681</c:v>
                </c:pt>
                <c:pt idx="44">
                  <c:v>0.18333333333333349</c:v>
                </c:pt>
                <c:pt idx="45">
                  <c:v>0.18750000000000017</c:v>
                </c:pt>
                <c:pt idx="46">
                  <c:v>0.19166666666666685</c:v>
                </c:pt>
                <c:pt idx="47">
                  <c:v>0.19583333333333353</c:v>
                </c:pt>
                <c:pt idx="48">
                  <c:v>0.20000000000000021</c:v>
                </c:pt>
                <c:pt idx="49">
                  <c:v>0.20416666666666689</c:v>
                </c:pt>
                <c:pt idx="50">
                  <c:v>0.20833333333333356</c:v>
                </c:pt>
                <c:pt idx="51">
                  <c:v>0.21250000000000024</c:v>
                </c:pt>
                <c:pt idx="52">
                  <c:v>0.21666666666666692</c:v>
                </c:pt>
                <c:pt idx="53">
                  <c:v>0.2208333333333336</c:v>
                </c:pt>
                <c:pt idx="54">
                  <c:v>0.22500000000000028</c:v>
                </c:pt>
                <c:pt idx="55">
                  <c:v>0.22916666666666696</c:v>
                </c:pt>
                <c:pt idx="56">
                  <c:v>0.23333333333333364</c:v>
                </c:pt>
                <c:pt idx="57">
                  <c:v>0.23750000000000032</c:v>
                </c:pt>
                <c:pt idx="58">
                  <c:v>0.241666666666667</c:v>
                </c:pt>
                <c:pt idx="59">
                  <c:v>0.24583333333333368</c:v>
                </c:pt>
                <c:pt idx="60">
                  <c:v>0.25000000000000033</c:v>
                </c:pt>
                <c:pt idx="61">
                  <c:v>0.25416666666666698</c:v>
                </c:pt>
                <c:pt idx="62">
                  <c:v>0.25833333333333364</c:v>
                </c:pt>
                <c:pt idx="63">
                  <c:v>0.26250000000000029</c:v>
                </c:pt>
                <c:pt idx="64">
                  <c:v>0.26666666666666694</c:v>
                </c:pt>
                <c:pt idx="65">
                  <c:v>0.27083333333333359</c:v>
                </c:pt>
                <c:pt idx="66">
                  <c:v>0.27500000000000024</c:v>
                </c:pt>
                <c:pt idx="67">
                  <c:v>0.2791666666666669</c:v>
                </c:pt>
                <c:pt idx="68">
                  <c:v>0.28333333333333355</c:v>
                </c:pt>
                <c:pt idx="69">
                  <c:v>0.2875000000000002</c:v>
                </c:pt>
                <c:pt idx="70">
                  <c:v>0.29166666666666685</c:v>
                </c:pt>
                <c:pt idx="71">
                  <c:v>0.2958333333333335</c:v>
                </c:pt>
                <c:pt idx="72">
                  <c:v>0.30000000000000016</c:v>
                </c:pt>
                <c:pt idx="73">
                  <c:v>0.30416666666666681</c:v>
                </c:pt>
                <c:pt idx="74">
                  <c:v>0.30833333333333346</c:v>
                </c:pt>
                <c:pt idx="75">
                  <c:v>0.31250000000000011</c:v>
                </c:pt>
                <c:pt idx="76">
                  <c:v>0.31666666666666676</c:v>
                </c:pt>
                <c:pt idx="77">
                  <c:v>0.32083333333333341</c:v>
                </c:pt>
                <c:pt idx="78">
                  <c:v>0.32500000000000007</c:v>
                </c:pt>
                <c:pt idx="79">
                  <c:v>0.32916666666666672</c:v>
                </c:pt>
                <c:pt idx="80">
                  <c:v>0.33333333333333337</c:v>
                </c:pt>
                <c:pt idx="81">
                  <c:v>0.33750000000000002</c:v>
                </c:pt>
                <c:pt idx="82">
                  <c:v>0.34166666666666667</c:v>
                </c:pt>
                <c:pt idx="83">
                  <c:v>0.34583333333333333</c:v>
                </c:pt>
                <c:pt idx="84">
                  <c:v>0.35</c:v>
                </c:pt>
                <c:pt idx="85">
                  <c:v>0.35416666666666663</c:v>
                </c:pt>
                <c:pt idx="86">
                  <c:v>0.35833333333333328</c:v>
                </c:pt>
                <c:pt idx="87">
                  <c:v>0.36249999999999993</c:v>
                </c:pt>
                <c:pt idx="88">
                  <c:v>0.36666666666666659</c:v>
                </c:pt>
                <c:pt idx="89">
                  <c:v>0.37083333333333324</c:v>
                </c:pt>
                <c:pt idx="90">
                  <c:v>0.37499999999999989</c:v>
                </c:pt>
                <c:pt idx="91">
                  <c:v>0.37916666666666654</c:v>
                </c:pt>
                <c:pt idx="92">
                  <c:v>0.38333333333333319</c:v>
                </c:pt>
                <c:pt idx="93">
                  <c:v>0.38749999999999984</c:v>
                </c:pt>
                <c:pt idx="94">
                  <c:v>0.3916666666666665</c:v>
                </c:pt>
                <c:pt idx="95">
                  <c:v>0.39583333333333315</c:v>
                </c:pt>
                <c:pt idx="96">
                  <c:v>0.3999999999999998</c:v>
                </c:pt>
                <c:pt idx="97">
                  <c:v>0.40416666666666645</c:v>
                </c:pt>
                <c:pt idx="98">
                  <c:v>0.4083333333333331</c:v>
                </c:pt>
                <c:pt idx="99">
                  <c:v>0.41249999999999976</c:v>
                </c:pt>
                <c:pt idx="100">
                  <c:v>0.41666666666666641</c:v>
                </c:pt>
                <c:pt idx="101">
                  <c:v>0.42083333333333306</c:v>
                </c:pt>
                <c:pt idx="102">
                  <c:v>0.42499999999999971</c:v>
                </c:pt>
                <c:pt idx="103">
                  <c:v>0.42916666666666636</c:v>
                </c:pt>
                <c:pt idx="104">
                  <c:v>0.43333333333333302</c:v>
                </c:pt>
                <c:pt idx="105">
                  <c:v>0.43749999999999967</c:v>
                </c:pt>
                <c:pt idx="106">
                  <c:v>0.44166666666666632</c:v>
                </c:pt>
                <c:pt idx="107">
                  <c:v>0.44583333333333297</c:v>
                </c:pt>
                <c:pt idx="108">
                  <c:v>0.44999999999999962</c:v>
                </c:pt>
                <c:pt idx="109">
                  <c:v>0.45416666666666627</c:v>
                </c:pt>
                <c:pt idx="110">
                  <c:v>0.45833333333333293</c:v>
                </c:pt>
                <c:pt idx="111">
                  <c:v>0.46249999999999958</c:v>
                </c:pt>
                <c:pt idx="112">
                  <c:v>0.46666666666666623</c:v>
                </c:pt>
                <c:pt idx="113">
                  <c:v>0.47083333333333288</c:v>
                </c:pt>
                <c:pt idx="114">
                  <c:v>0.47499999999999953</c:v>
                </c:pt>
                <c:pt idx="115">
                  <c:v>0.47916666666666619</c:v>
                </c:pt>
                <c:pt idx="116">
                  <c:v>0.48333333333333284</c:v>
                </c:pt>
                <c:pt idx="117">
                  <c:v>0.48749999999999949</c:v>
                </c:pt>
                <c:pt idx="118">
                  <c:v>0.49166666666666614</c:v>
                </c:pt>
                <c:pt idx="119">
                  <c:v>0.49583333333333279</c:v>
                </c:pt>
              </c:numCache>
            </c:numRef>
          </c:xVal>
          <c:yVal>
            <c:numRef>
              <c:f>'2nd Order'!$C$2:$C$724</c:f>
              <c:numCache>
                <c:formatCode>General</c:formatCode>
                <c:ptCount val="723"/>
                <c:pt idx="0">
                  <c:v>131.07938864955497</c:v>
                </c:pt>
                <c:pt idx="1">
                  <c:v>138.01895141454969</c:v>
                </c:pt>
                <c:pt idx="2">
                  <c:v>145.43508837096243</c:v>
                </c:pt>
                <c:pt idx="3">
                  <c:v>153.31973211464233</c:v>
                </c:pt>
                <c:pt idx="4">
                  <c:v>161.65999094405822</c:v>
                </c:pt>
                <c:pt idx="5">
                  <c:v>170.43808866224447</c:v>
                </c:pt>
                <c:pt idx="6">
                  <c:v>179.63135760014688</c:v>
                </c:pt>
                <c:pt idx="7">
                  <c:v>189.21228549075369</c:v>
                </c:pt>
                <c:pt idx="8">
                  <c:v>199.14861623268257</c:v>
                </c:pt>
                <c:pt idx="9">
                  <c:v>209.40350398925153</c:v>
                </c:pt>
                <c:pt idx="10">
                  <c:v>219.93571948097434</c:v>
                </c:pt>
                <c:pt idx="11">
                  <c:v>230.69990675235073</c:v>
                </c:pt>
                <c:pt idx="12">
                  <c:v>241.6468881341049</c:v>
                </c:pt>
                <c:pt idx="13">
                  <c:v>252.72401458581214</c:v>
                </c:pt>
                <c:pt idx="14">
                  <c:v>263.87555809703463</c:v>
                </c:pt>
                <c:pt idx="15">
                  <c:v>275.04314235325671</c:v>
                </c:pt>
                <c:pt idx="16">
                  <c:v>286.16620744125225</c:v>
                </c:pt>
                <c:pt idx="17">
                  <c:v>297.18250398180072</c:v>
                </c:pt>
                <c:pt idx="18">
                  <c:v>308.02861174017517</c:v>
                </c:pt>
                <c:pt idx="19">
                  <c:v>318.64047748028435</c:v>
                </c:pt>
                <c:pt idx="20">
                  <c:v>328.95396659992633</c:v>
                </c:pt>
                <c:pt idx="21">
                  <c:v>338.90542291486213</c:v>
                </c:pt>
                <c:pt idx="22">
                  <c:v>348.43223085024403</c:v>
                </c:pt>
                <c:pt idx="23">
                  <c:v>357.47337425059118</c:v>
                </c:pt>
                <c:pt idx="24">
                  <c:v>365.9699860345745</c:v>
                </c:pt>
                <c:pt idx="25">
                  <c:v>373.86588299823956</c:v>
                </c:pt>
                <c:pt idx="26">
                  <c:v>381.10808020918341</c:v>
                </c:pt>
                <c:pt idx="27">
                  <c:v>387.64727963314988</c:v>
                </c:pt>
                <c:pt idx="28">
                  <c:v>393.43832789140606</c:v>
                </c:pt>
                <c:pt idx="29">
                  <c:v>398.44063835936146</c:v>
                </c:pt>
                <c:pt idx="30">
                  <c:v>402.6185731808539</c:v>
                </c:pt>
                <c:pt idx="31">
                  <c:v>405.94178118442142</c:v>
                </c:pt>
                <c:pt idx="32">
                  <c:v>408.38548814328794</c:v>
                </c:pt>
                <c:pt idx="33">
                  <c:v>409.93073631478183</c:v>
                </c:pt>
                <c:pt idx="34">
                  <c:v>410.56457072215835</c:v>
                </c:pt>
                <c:pt idx="35">
                  <c:v>410.28017019660297</c:v>
                </c:pt>
                <c:pt idx="36">
                  <c:v>409.07692177355426</c:v>
                </c:pt>
                <c:pt idx="37">
                  <c:v>406.96043762917236</c:v>
                </c:pt>
                <c:pt idx="38">
                  <c:v>403.94251434337849</c:v>
                </c:pt>
                <c:pt idx="39">
                  <c:v>400.04103487890967</c:v>
                </c:pt>
                <c:pt idx="40">
                  <c:v>395.27981426474372</c:v>
                </c:pt>
                <c:pt idx="41">
                  <c:v>389.68839056055845</c:v>
                </c:pt>
                <c:pt idx="42">
                  <c:v>383.30176325024621</c:v>
                </c:pt>
                <c:pt idx="43">
                  <c:v>376.16008176070841</c:v>
                </c:pt>
                <c:pt idx="44">
                  <c:v>368.308287321291</c:v>
                </c:pt>
                <c:pt idx="45">
                  <c:v>359.79571186366627</c:v>
                </c:pt>
                <c:pt idx="46">
                  <c:v>350.67563810649114</c:v>
                </c:pt>
                <c:pt idx="47">
                  <c:v>341.00482536897442</c:v>
                </c:pt>
                <c:pt idx="48">
                  <c:v>330.84300600826236</c:v>
                </c:pt>
                <c:pt idx="49">
                  <c:v>320.25235767351256</c:v>
                </c:pt>
                <c:pt idx="50">
                  <c:v>309.29695681149371</c:v>
                </c:pt>
                <c:pt idx="51">
                  <c:v>298.04221904191172</c:v>
                </c:pt>
                <c:pt idx="52">
                  <c:v>286.55433214349182</c:v>
                </c:pt>
                <c:pt idx="53">
                  <c:v>274.89968745283949</c:v>
                </c:pt>
                <c:pt idx="54">
                  <c:v>263.14431547665811</c:v>
                </c:pt>
                <c:pt idx="55">
                  <c:v>251.35333145407546</c:v>
                </c:pt>
                <c:pt idx="56">
                  <c:v>239.59039648037898</c:v>
                </c:pt>
                <c:pt idx="57">
                  <c:v>227.91719961779944</c:v>
                </c:pt>
                <c:pt idx="58">
                  <c:v>216.39296617518963</c:v>
                </c:pt>
                <c:pt idx="59">
                  <c:v>205.07399703922121</c:v>
                </c:pt>
                <c:pt idx="60">
                  <c:v>194.01324358840026</c:v>
                </c:pt>
                <c:pt idx="61">
                  <c:v>183.25992232163242</c:v>
                </c:pt>
                <c:pt idx="62">
                  <c:v>172.85917288968767</c:v>
                </c:pt>
                <c:pt idx="63">
                  <c:v>162.85176273556905</c:v>
                </c:pt>
                <c:pt idx="64">
                  <c:v>153.27384103381769</c:v>
                </c:pt>
                <c:pt idx="65">
                  <c:v>144.15674407482643</c:v>
                </c:pt>
                <c:pt idx="66">
                  <c:v>135.52685367427182</c:v>
                </c:pt>
                <c:pt idx="67">
                  <c:v>127.4055096060159</c:v>
                </c:pt>
                <c:pt idx="68">
                  <c:v>119.8089764656456</c:v>
                </c:pt>
                <c:pt idx="69">
                  <c:v>112.74846477768617</c:v>
                </c:pt>
                <c:pt idx="70">
                  <c:v>106.23020556895021</c:v>
                </c:pt>
                <c:pt idx="71">
                  <c:v>100.25557704992721</c:v>
                </c:pt>
                <c:pt idx="72">
                  <c:v>94.821281481922142</c:v>
                </c:pt>
                <c:pt idx="73">
                  <c:v>89.919569765981095</c:v>
                </c:pt>
                <c:pt idx="74">
                  <c:v>85.53851077640816</c:v>
                </c:pt>
                <c:pt idx="75">
                  <c:v>81.66230198248445</c:v>
                </c:pt>
                <c:pt idx="76">
                  <c:v>78.271617462053044</c:v>
                </c:pt>
                <c:pt idx="77">
                  <c:v>75.343989014731889</c:v>
                </c:pt>
                <c:pt idx="78">
                  <c:v>72.854215734955304</c:v>
                </c:pt>
                <c:pt idx="79">
                  <c:v>70.774797109591816</c:v>
                </c:pt>
                <c:pt idx="80">
                  <c:v>69.076384464725024</c:v>
                </c:pt>
                <c:pt idx="81">
                  <c:v>67.728245403915594</c:v>
                </c:pt>
                <c:pt idx="82">
                  <c:v>66.698735757815058</c:v>
                </c:pt>
                <c:pt idx="83">
                  <c:v>65.955773503672887</c:v>
                </c:pt>
                <c:pt idx="84">
                  <c:v>65.467309113674347</c:v>
                </c:pt>
                <c:pt idx="85">
                  <c:v>65.201786853112878</c:v>
                </c:pt>
                <c:pt idx="86">
                  <c:v>65.128591672385554</c:v>
                </c:pt>
                <c:pt idx="87">
                  <c:v>65.218476519295308</c:v>
                </c:pt>
                <c:pt idx="88">
                  <c:v>65.443965138078482</c:v>
                </c:pt>
                <c:pt idx="89">
                  <c:v>65.779725716259264</c:v>
                </c:pt>
                <c:pt idx="90">
                  <c:v>66.202911086555218</c:v>
                </c:pt>
                <c:pt idx="91">
                  <c:v>66.693461584760783</c:v>
                </c:pt>
                <c:pt idx="92">
                  <c:v>67.234367101426429</c:v>
                </c:pt>
                <c:pt idx="93">
                  <c:v>67.811885340371447</c:v>
                </c:pt>
                <c:pt idx="94">
                  <c:v>68.415713805330299</c:v>
                </c:pt>
                <c:pt idx="95">
                  <c:v>69.039113571690763</c:v>
                </c:pt>
                <c:pt idx="96">
                  <c:v>69.67898345739178</c:v>
                </c:pt>
                <c:pt idx="97">
                  <c:v>70.335883779422829</c:v>
                </c:pt>
                <c:pt idx="98">
                  <c:v>71.014009463658169</c:v>
                </c:pt>
                <c:pt idx="99">
                  <c:v>71.721112859517334</c:v>
                </c:pt>
                <c:pt idx="100">
                  <c:v>72.468377190696401</c:v>
                </c:pt>
                <c:pt idx="101">
                  <c:v>73.270242142528446</c:v>
                </c:pt>
                <c:pt idx="102">
                  <c:v>74.144183639091409</c:v>
                </c:pt>
                <c:pt idx="103">
                  <c:v>75.110450392863001</c:v>
                </c:pt>
                <c:pt idx="104">
                  <c:v>76.191760310630997</c:v>
                </c:pt>
                <c:pt idx="105">
                  <c:v>77.412960305957242</c:v>
                </c:pt>
                <c:pt idx="106">
                  <c:v>78.800653495568142</c:v>
                </c:pt>
                <c:pt idx="107">
                  <c:v>80.382798139857542</c:v>
                </c:pt>
                <c:pt idx="108">
                  <c:v>82.188283021971671</c:v>
                </c:pt>
                <c:pt idx="109">
                  <c:v>84.246484241975708</c:v>
                </c:pt>
                <c:pt idx="110">
                  <c:v>86.586808629219291</c:v>
                </c:pt>
                <c:pt idx="111">
                  <c:v>89.23822914467469</c:v>
                </c:pt>
                <c:pt idx="112">
                  <c:v>92.228817753813274</c:v>
                </c:pt>
                <c:pt idx="113">
                  <c:v>95.585281298260554</c:v>
                </c:pt>
                <c:pt idx="114">
                  <c:v>99.332505880456793</c:v>
                </c:pt>
                <c:pt idx="115">
                  <c:v>103.49311519993584</c:v>
                </c:pt>
                <c:pt idx="116">
                  <c:v>108.08704814341596</c:v>
                </c:pt>
                <c:pt idx="117">
                  <c:v>113.13116073511905</c:v>
                </c:pt>
                <c:pt idx="118">
                  <c:v>118.63885730068927</c:v>
                </c:pt>
                <c:pt idx="119">
                  <c:v>124.61975539052142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734464"/>
        <c:axId val="272734856"/>
      </c:scatterChart>
      <c:valAx>
        <c:axId val="272734464"/>
        <c:scaling>
          <c:orientation val="minMax"/>
          <c:max val="0.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9027844276047466"/>
              <c:y val="0.90297117010671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2734856"/>
        <c:crosses val="autoZero"/>
        <c:crossBetween val="midCat"/>
      </c:valAx>
      <c:valAx>
        <c:axId val="272734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Pedal Reaction Force (N)</a:t>
                </a:r>
              </a:p>
            </c:rich>
          </c:tx>
          <c:layout>
            <c:manualLayout>
              <c:xMode val="edge"/>
              <c:yMode val="edge"/>
              <c:x val="1.6666689272310752E-2"/>
              <c:y val="0.201980393313344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27344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72315093743341"/>
          <c:y val="0.10495059652556131"/>
          <c:w val="0.17083356504118521"/>
          <c:h val="0.120792196001117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63241237623795"/>
          <c:y val="8.2089751656151996E-2"/>
          <c:w val="0.80640723364001676"/>
          <c:h val="0.661693149713225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'3rd Order'!$C$1</c:f>
              <c:strCache>
                <c:ptCount val="1"/>
                <c:pt idx="0">
                  <c:v>3rd Order PRF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layout>
                <c:manualLayout>
                  <c:xMode val="edge"/>
                  <c:yMode val="edge"/>
                  <c:x val="0.24373275628152494"/>
                  <c:y val="7.711461519214278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</c:trendlineLbl>
          </c:trendline>
          <c:xVal>
            <c:numRef>
              <c:f>'3rd Order'!$B$2:$B$724</c:f>
              <c:numCache>
                <c:formatCode>General</c:formatCode>
                <c:ptCount val="723"/>
                <c:pt idx="0">
                  <c:v>120.78437599999999</c:v>
                </c:pt>
                <c:pt idx="1">
                  <c:v>123.239295</c:v>
                </c:pt>
                <c:pt idx="2">
                  <c:v>134.71977200000001</c:v>
                </c:pt>
                <c:pt idx="3">
                  <c:v>141.38062099999999</c:v>
                </c:pt>
                <c:pt idx="4">
                  <c:v>142.60841600000001</c:v>
                </c:pt>
                <c:pt idx="5">
                  <c:v>152.862503</c:v>
                </c:pt>
                <c:pt idx="6">
                  <c:v>161.53903700000001</c:v>
                </c:pt>
                <c:pt idx="7">
                  <c:v>169.86596800000001</c:v>
                </c:pt>
                <c:pt idx="8">
                  <c:v>181.52292600000001</c:v>
                </c:pt>
                <c:pt idx="9">
                  <c:v>198.262204</c:v>
                </c:pt>
                <c:pt idx="10">
                  <c:v>211.05879400000001</c:v>
                </c:pt>
                <c:pt idx="11">
                  <c:v>225.34535099999999</c:v>
                </c:pt>
                <c:pt idx="12">
                  <c:v>244.3638</c:v>
                </c:pt>
                <c:pt idx="13">
                  <c:v>256.195896</c:v>
                </c:pt>
                <c:pt idx="14">
                  <c:v>269.167958</c:v>
                </c:pt>
                <c:pt idx="15">
                  <c:v>284.33002099999999</c:v>
                </c:pt>
                <c:pt idx="16">
                  <c:v>300.018259</c:v>
                </c:pt>
                <c:pt idx="17">
                  <c:v>308.87133499999999</c:v>
                </c:pt>
                <c:pt idx="18">
                  <c:v>320.00205599999998</c:v>
                </c:pt>
                <c:pt idx="19">
                  <c:v>329.02886599999999</c:v>
                </c:pt>
                <c:pt idx="20">
                  <c:v>335.07671800000003</c:v>
                </c:pt>
                <c:pt idx="21">
                  <c:v>345.24413600000003</c:v>
                </c:pt>
                <c:pt idx="22">
                  <c:v>350.41452800000002</c:v>
                </c:pt>
                <c:pt idx="23">
                  <c:v>358.91601700000001</c:v>
                </c:pt>
                <c:pt idx="24">
                  <c:v>359.70537200000001</c:v>
                </c:pt>
                <c:pt idx="25">
                  <c:v>375.30584399999998</c:v>
                </c:pt>
                <c:pt idx="26">
                  <c:v>374.42887300000001</c:v>
                </c:pt>
                <c:pt idx="27">
                  <c:v>386.52475900000002</c:v>
                </c:pt>
                <c:pt idx="28">
                  <c:v>391.08218499999998</c:v>
                </c:pt>
                <c:pt idx="29">
                  <c:v>400.63483600000001</c:v>
                </c:pt>
                <c:pt idx="30">
                  <c:v>401.24868700000002</c:v>
                </c:pt>
                <c:pt idx="31">
                  <c:v>403.87862200000001</c:v>
                </c:pt>
                <c:pt idx="32">
                  <c:v>413.78182199999998</c:v>
                </c:pt>
                <c:pt idx="33">
                  <c:v>410.97726899999998</c:v>
                </c:pt>
                <c:pt idx="34">
                  <c:v>417.20044100000001</c:v>
                </c:pt>
                <c:pt idx="35">
                  <c:v>417.02484600000003</c:v>
                </c:pt>
                <c:pt idx="36">
                  <c:v>426.49030900000002</c:v>
                </c:pt>
                <c:pt idx="37">
                  <c:v>414.83417500000002</c:v>
                </c:pt>
                <c:pt idx="38">
                  <c:v>407.82225699999998</c:v>
                </c:pt>
                <c:pt idx="39">
                  <c:v>407.909719</c:v>
                </c:pt>
                <c:pt idx="40">
                  <c:v>396.691261</c:v>
                </c:pt>
                <c:pt idx="41">
                  <c:v>389.50469399999997</c:v>
                </c:pt>
                <c:pt idx="42">
                  <c:v>381.79121900000001</c:v>
                </c:pt>
                <c:pt idx="43">
                  <c:v>380.56424800000002</c:v>
                </c:pt>
                <c:pt idx="44">
                  <c:v>365.139769</c:v>
                </c:pt>
                <c:pt idx="45">
                  <c:v>362.597418</c:v>
                </c:pt>
                <c:pt idx="46">
                  <c:v>348.74890399999998</c:v>
                </c:pt>
                <c:pt idx="47">
                  <c:v>335.69023399999998</c:v>
                </c:pt>
                <c:pt idx="48">
                  <c:v>322.98217499999998</c:v>
                </c:pt>
                <c:pt idx="49">
                  <c:v>311.23656399999999</c:v>
                </c:pt>
                <c:pt idx="50">
                  <c:v>303.34911099999999</c:v>
                </c:pt>
                <c:pt idx="51">
                  <c:v>286.43408399999998</c:v>
                </c:pt>
                <c:pt idx="52">
                  <c:v>283.19023700000002</c:v>
                </c:pt>
                <c:pt idx="53">
                  <c:v>264.60970800000001</c:v>
                </c:pt>
                <c:pt idx="54">
                  <c:v>259.43916300000001</c:v>
                </c:pt>
                <c:pt idx="55">
                  <c:v>237.35230899999999</c:v>
                </c:pt>
                <c:pt idx="56">
                  <c:v>238.841758</c:v>
                </c:pt>
                <c:pt idx="57">
                  <c:v>217.80753200000001</c:v>
                </c:pt>
                <c:pt idx="58">
                  <c:v>209.919895</c:v>
                </c:pt>
                <c:pt idx="59">
                  <c:v>200.71593300000001</c:v>
                </c:pt>
                <c:pt idx="60">
                  <c:v>184.06393299999999</c:v>
                </c:pt>
                <c:pt idx="61">
                  <c:v>173.72229300000001</c:v>
                </c:pt>
                <c:pt idx="62">
                  <c:v>160.749956</c:v>
                </c:pt>
                <c:pt idx="63">
                  <c:v>159.87387100000001</c:v>
                </c:pt>
                <c:pt idx="64">
                  <c:v>147.253243</c:v>
                </c:pt>
                <c:pt idx="65">
                  <c:v>146.90251000000001</c:v>
                </c:pt>
                <c:pt idx="66">
                  <c:v>139.71490499999999</c:v>
                </c:pt>
                <c:pt idx="67">
                  <c:v>129.63675000000001</c:v>
                </c:pt>
                <c:pt idx="68">
                  <c:v>123.589296</c:v>
                </c:pt>
                <c:pt idx="69">
                  <c:v>126.83122</c:v>
                </c:pt>
                <c:pt idx="70">
                  <c:v>116.840191</c:v>
                </c:pt>
                <c:pt idx="71">
                  <c:v>115.175361</c:v>
                </c:pt>
                <c:pt idx="72">
                  <c:v>111.75628399999999</c:v>
                </c:pt>
                <c:pt idx="73">
                  <c:v>110.792615</c:v>
                </c:pt>
                <c:pt idx="74">
                  <c:v>103.167883</c:v>
                </c:pt>
                <c:pt idx="75">
                  <c:v>106.23524999999999</c:v>
                </c:pt>
                <c:pt idx="76">
                  <c:v>102.11547</c:v>
                </c:pt>
                <c:pt idx="77">
                  <c:v>95.717892000000006</c:v>
                </c:pt>
                <c:pt idx="78">
                  <c:v>90.108846999999997</c:v>
                </c:pt>
                <c:pt idx="79">
                  <c:v>88.004660999999999</c:v>
                </c:pt>
                <c:pt idx="80">
                  <c:v>77.224704000000003</c:v>
                </c:pt>
                <c:pt idx="81">
                  <c:v>71.177676000000005</c:v>
                </c:pt>
                <c:pt idx="82">
                  <c:v>69.42398</c:v>
                </c:pt>
                <c:pt idx="83">
                  <c:v>58.818793999999997</c:v>
                </c:pt>
                <c:pt idx="84">
                  <c:v>51.983325999999998</c:v>
                </c:pt>
                <c:pt idx="85">
                  <c:v>47.425443000000001</c:v>
                </c:pt>
                <c:pt idx="86">
                  <c:v>49.440761999999999</c:v>
                </c:pt>
                <c:pt idx="87">
                  <c:v>35.768850999999998</c:v>
                </c:pt>
                <c:pt idx="88">
                  <c:v>42.605051000000003</c:v>
                </c:pt>
                <c:pt idx="89">
                  <c:v>35.593071999999999</c:v>
                </c:pt>
                <c:pt idx="90">
                  <c:v>39.712364000000001</c:v>
                </c:pt>
                <c:pt idx="91">
                  <c:v>40.239027999999998</c:v>
                </c:pt>
                <c:pt idx="92">
                  <c:v>50.054340000000003</c:v>
                </c:pt>
                <c:pt idx="93">
                  <c:v>49.177674000000003</c:v>
                </c:pt>
                <c:pt idx="94">
                  <c:v>50.142473000000003</c:v>
                </c:pt>
                <c:pt idx="95">
                  <c:v>60.396864999999998</c:v>
                </c:pt>
                <c:pt idx="96">
                  <c:v>62.324570000000001</c:v>
                </c:pt>
                <c:pt idx="97">
                  <c:v>70.300645000000003</c:v>
                </c:pt>
                <c:pt idx="98">
                  <c:v>61.097721</c:v>
                </c:pt>
                <c:pt idx="99">
                  <c:v>79.765803000000005</c:v>
                </c:pt>
                <c:pt idx="100">
                  <c:v>75.471709000000004</c:v>
                </c:pt>
                <c:pt idx="101">
                  <c:v>86.339922000000001</c:v>
                </c:pt>
                <c:pt idx="102">
                  <c:v>88.881448000000006</c:v>
                </c:pt>
                <c:pt idx="103">
                  <c:v>90.020529999999994</c:v>
                </c:pt>
                <c:pt idx="104">
                  <c:v>92.475144</c:v>
                </c:pt>
                <c:pt idx="105">
                  <c:v>94.403183999999996</c:v>
                </c:pt>
                <c:pt idx="106">
                  <c:v>103.868464</c:v>
                </c:pt>
                <c:pt idx="107">
                  <c:v>91.511015999999998</c:v>
                </c:pt>
                <c:pt idx="108">
                  <c:v>105.70944</c:v>
                </c:pt>
                <c:pt idx="109">
                  <c:v>105.62127599999999</c:v>
                </c:pt>
                <c:pt idx="110">
                  <c:v>104.21919800000001</c:v>
                </c:pt>
                <c:pt idx="111">
                  <c:v>106.674116</c:v>
                </c:pt>
                <c:pt idx="112">
                  <c:v>106.585617</c:v>
                </c:pt>
                <c:pt idx="113">
                  <c:v>110.266774</c:v>
                </c:pt>
                <c:pt idx="114">
                  <c:v>100.801861</c:v>
                </c:pt>
                <c:pt idx="115">
                  <c:v>108.864879</c:v>
                </c:pt>
                <c:pt idx="116">
                  <c:v>105.62152</c:v>
                </c:pt>
                <c:pt idx="117">
                  <c:v>107.813137</c:v>
                </c:pt>
                <c:pt idx="118">
                  <c:v>110.35484700000001</c:v>
                </c:pt>
                <c:pt idx="119">
                  <c:v>116.752211</c:v>
                </c:pt>
              </c:numCache>
            </c:numRef>
          </c:xVal>
          <c:yVal>
            <c:numRef>
              <c:f>'3rd Order'!$C$2:$C$724</c:f>
              <c:numCache>
                <c:formatCode>General</c:formatCode>
                <c:ptCount val="723"/>
                <c:pt idx="0">
                  <c:v>131.00446115429858</c:v>
                </c:pt>
                <c:pt idx="1">
                  <c:v>137.44346619164179</c:v>
                </c:pt>
                <c:pt idx="2">
                  <c:v>144.37253575028103</c:v>
                </c:pt>
                <c:pt idx="3">
                  <c:v>151.79554348515742</c:v>
                </c:pt>
                <c:pt idx="4">
                  <c:v>159.71088762041074</c:v>
                </c:pt>
                <c:pt idx="5">
                  <c:v>168.11115314516613</c:v>
                </c:pt>
                <c:pt idx="6">
                  <c:v>176.98285042808604</c:v>
                </c:pt>
                <c:pt idx="7">
                  <c:v>186.30623713767807</c:v>
                </c:pt>
                <c:pt idx="8">
                  <c:v>196.05522903566251</c:v>
                </c:pt>
                <c:pt idx="9">
                  <c:v>206.1974037530656</c:v>
                </c:pt>
                <c:pt idx="10">
                  <c:v>216.69410009094182</c:v>
                </c:pt>
                <c:pt idx="11">
                  <c:v>227.50061374035857</c:v>
                </c:pt>
                <c:pt idx="12">
                  <c:v>238.56648862223</c:v>
                </c:pt>
                <c:pt idx="13">
                  <c:v>249.83590134087009</c:v>
                </c:pt>
                <c:pt idx="14">
                  <c:v>261.24813456050379</c:v>
                </c:pt>
                <c:pt idx="15">
                  <c:v>272.73813348603278</c:v>
                </c:pt>
                <c:pt idx="16">
                  <c:v>284.23713809179878</c:v>
                </c:pt>
                <c:pt idx="17">
                  <c:v>295.67338232692458</c:v>
                </c:pt>
                <c:pt idx="18">
                  <c:v>306.97285026266377</c:v>
                </c:pt>
                <c:pt idx="19">
                  <c:v>318.06007806260192</c:v>
                </c:pt>
                <c:pt idx="20">
                  <c:v>328.85898977338235</c:v>
                </c:pt>
                <c:pt idx="21">
                  <c:v>339.29375427056442</c:v>
                </c:pt>
                <c:pt idx="22">
                  <c:v>349.2896502653216</c:v>
                </c:pt>
                <c:pt idx="23">
                  <c:v>358.77392609205572</c:v>
                </c:pt>
                <c:pt idx="24">
                  <c:v>367.67664105862724</c:v>
                </c:pt>
                <c:pt idx="25">
                  <c:v>375.93147544850842</c:v>
                </c:pt>
                <c:pt idx="26">
                  <c:v>383.47649681128325</c:v>
                </c:pt>
                <c:pt idx="27">
                  <c:v>390.25487095301946</c:v>
                </c:pt>
                <c:pt idx="28">
                  <c:v>396.21550702479476</c:v>
                </c:pt>
                <c:pt idx="29">
                  <c:v>401.31362728533071</c:v>
                </c:pt>
                <c:pt idx="30">
                  <c:v>405.5112534575739</c:v>
                </c:pt>
                <c:pt idx="31">
                  <c:v>408.77760308109538</c:v>
                </c:pt>
                <c:pt idx="32">
                  <c:v>411.08939085152508</c:v>
                </c:pt>
                <c:pt idx="33">
                  <c:v>412.43103160202105</c:v>
                </c:pt>
                <c:pt idx="34">
                  <c:v>412.79474328582774</c:v>
                </c:pt>
                <c:pt idx="35">
                  <c:v>412.18055002856516</c:v>
                </c:pt>
                <c:pt idx="36">
                  <c:v>410.59618699955951</c:v>
                </c:pt>
                <c:pt idx="37">
                  <c:v>408.05691046978109</c:v>
                </c:pt>
                <c:pt idx="38">
                  <c:v>404.58521794809735</c:v>
                </c:pt>
                <c:pt idx="39">
                  <c:v>400.21048468827848</c:v>
                </c:pt>
                <c:pt idx="40">
                  <c:v>394.96852411030528</c:v>
                </c:pt>
                <c:pt idx="41">
                  <c:v>388.9010807584487</c:v>
                </c:pt>
                <c:pt idx="42">
                  <c:v>382.05526530682704</c:v>
                </c:pt>
                <c:pt idx="43">
                  <c:v>374.48294180667642</c:v>
                </c:pt>
                <c:pt idx="44">
                  <c:v>366.24007783911986</c:v>
                </c:pt>
                <c:pt idx="45">
                  <c:v>357.38606848834269</c:v>
                </c:pt>
                <c:pt idx="46">
                  <c:v>347.98304508328636</c:v>
                </c:pt>
                <c:pt idx="47">
                  <c:v>338.09517947655837</c:v>
                </c:pt>
                <c:pt idx="48">
                  <c:v>327.7879942471576</c:v>
                </c:pt>
                <c:pt idx="49">
                  <c:v>317.12768864309214</c:v>
                </c:pt>
                <c:pt idx="50">
                  <c:v>306.18048933920232</c:v>
                </c:pt>
                <c:pt idx="51">
                  <c:v>295.01203419609152</c:v>
                </c:pt>
                <c:pt idx="52">
                  <c:v>283.68679619249042</c:v>
                </c:pt>
                <c:pt idx="53">
                  <c:v>272.26755359232772</c:v>
                </c:pt>
                <c:pt idx="54">
                  <c:v>260.81491122751152</c:v>
                </c:pt>
                <c:pt idx="55">
                  <c:v>249.38687655704993</c:v>
                </c:pt>
                <c:pt idx="56">
                  <c:v>238.03849293189108</c:v>
                </c:pt>
                <c:pt idx="57">
                  <c:v>226.82153128142838</c:v>
                </c:pt>
                <c:pt idx="58">
                  <c:v>215.7842402693901</c:v>
                </c:pt>
                <c:pt idx="59">
                  <c:v>204.97115386931478</c:v>
                </c:pt>
                <c:pt idx="60">
                  <c:v>194.42295430602175</c:v>
                </c:pt>
                <c:pt idx="61">
                  <c:v>184.17638741937742</c:v>
                </c:pt>
                <c:pt idx="62">
                  <c:v>174.26422674677218</c:v>
                </c:pt>
                <c:pt idx="63">
                  <c:v>164.71528200376122</c:v>
                </c:pt>
                <c:pt idx="64">
                  <c:v>155.55444717694689</c:v>
                </c:pt>
                <c:pt idx="65">
                  <c:v>146.80278313385688</c:v>
                </c:pt>
                <c:pt idx="66">
                  <c:v>138.47762950153003</c:v>
                </c:pt>
                <c:pt idx="67">
                  <c:v>130.59274056485125</c:v>
                </c:pt>
                <c:pt idx="68">
                  <c:v>123.15844007947537</c:v>
                </c:pt>
                <c:pt idx="69">
                  <c:v>116.18179017087932</c:v>
                </c:pt>
                <c:pt idx="70">
                  <c:v>109.66676988577457</c:v>
                </c:pt>
                <c:pt idx="71">
                  <c:v>103.61445945704023</c:v>
                </c:pt>
                <c:pt idx="72">
                  <c:v>98.023226918395594</c:v>
                </c:pt>
                <c:pt idx="73">
                  <c:v>92.888914338371464</c:v>
                </c:pt>
                <c:pt idx="74">
                  <c:v>88.20502161177204</c:v>
                </c:pt>
                <c:pt idx="75">
                  <c:v>83.962886427258297</c:v>
                </c:pt>
                <c:pt idx="76">
                  <c:v>80.151859698628826</c:v>
                </c:pt>
                <c:pt idx="77">
                  <c:v>76.759476382326326</c:v>
                </c:pt>
                <c:pt idx="78">
                  <c:v>73.771622183584341</c:v>
                </c:pt>
                <c:pt idx="79">
                  <c:v>71.172697159397643</c:v>
                </c:pt>
                <c:pt idx="80">
                  <c:v>68.945777641620396</c:v>
                </c:pt>
                <c:pt idx="81">
                  <c:v>67.072778214422001</c:v>
                </c:pt>
                <c:pt idx="82">
                  <c:v>65.534615676857626</c:v>
                </c:pt>
                <c:pt idx="83">
                  <c:v>64.31137699687406</c:v>
                </c:pt>
                <c:pt idx="84">
                  <c:v>63.382493214897721</c:v>
                </c:pt>
                <c:pt idx="85">
                  <c:v>62.726921084366623</c:v>
                </c:pt>
                <c:pt idx="86">
                  <c:v>62.323333948135343</c:v>
                </c:pt>
                <c:pt idx="87">
                  <c:v>62.150322952309118</c:v>
                </c:pt>
                <c:pt idx="88">
                  <c:v>62.186609204922384</c:v>
                </c:pt>
                <c:pt idx="89">
                  <c:v>62.411266911330934</c:v>
                </c:pt>
                <c:pt idx="90">
                  <c:v>62.803956879319529</c:v>
                </c:pt>
                <c:pt idx="91">
                  <c:v>63.34516910509916</c:v>
                </c:pt>
                <c:pt idx="92">
                  <c:v>64.016472448635682</c:v>
                </c:pt>
                <c:pt idx="93">
                  <c:v>64.800768706274241</c:v>
                </c:pt>
                <c:pt idx="94">
                  <c:v>65.682547714028516</c:v>
                </c:pt>
                <c:pt idx="95">
                  <c:v>66.648139489625876</c:v>
                </c:pt>
                <c:pt idx="96">
                  <c:v>67.685958868038526</c:v>
                </c:pt>
                <c:pt idx="97">
                  <c:v>68.786737624903694</c:v>
                </c:pt>
                <c:pt idx="98">
                  <c:v>69.943738733978762</c:v>
                </c:pt>
                <c:pt idx="99">
                  <c:v>71.152947184990623</c:v>
                </c:pt>
                <c:pt idx="100">
                  <c:v>72.41323171019252</c:v>
                </c:pt>
                <c:pt idx="101">
                  <c:v>73.726471841366561</c:v>
                </c:pt>
                <c:pt idx="102">
                  <c:v>75.097644949761559</c:v>
                </c:pt>
                <c:pt idx="103">
                  <c:v>76.534868311296151</c:v>
                </c:pt>
                <c:pt idx="104">
                  <c:v>78.049391785818344</c:v>
                </c:pt>
                <c:pt idx="105">
                  <c:v>79.655537395580154</c:v>
                </c:pt>
                <c:pt idx="106">
                  <c:v>81.370582923499882</c:v>
                </c:pt>
                <c:pt idx="107">
                  <c:v>83.214587611404582</c:v>
                </c:pt>
                <c:pt idx="108">
                  <c:v>85.210159103808195</c:v>
                </c:pt>
                <c:pt idx="109">
                  <c:v>87.382161932122173</c:v>
                </c:pt>
                <c:pt idx="110">
                  <c:v>89.757369043008723</c:v>
                </c:pt>
                <c:pt idx="111">
                  <c:v>92.364059116135607</c:v>
                </c:pt>
                <c:pt idx="112">
                  <c:v>95.231563662543635</c:v>
                </c:pt>
                <c:pt idx="113">
                  <c:v>98.389769115955914</c:v>
                </c:pt>
                <c:pt idx="114">
                  <c:v>101.86858029617683</c:v>
                </c:pt>
                <c:pt idx="115">
                  <c:v>105.69735270728832</c:v>
                </c:pt>
                <c:pt idx="116">
                  <c:v>109.90430210590371</c:v>
                </c:pt>
                <c:pt idx="117">
                  <c:v>114.51590061045644</c:v>
                </c:pt>
                <c:pt idx="118">
                  <c:v>119.55626929810586</c:v>
                </c:pt>
                <c:pt idx="119">
                  <c:v>125.04657773123657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03960"/>
        <c:axId val="206804352"/>
      </c:scatterChart>
      <c:valAx>
        <c:axId val="206803960"/>
        <c:scaling>
          <c:orientation val="minMax"/>
          <c:max val="450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3rd Order Approximation PRF (N)</a:t>
                </a:r>
              </a:p>
            </c:rich>
          </c:tx>
          <c:layout>
            <c:manualLayout>
              <c:xMode val="edge"/>
              <c:yMode val="edge"/>
              <c:x val="0.33147654854287389"/>
              <c:y val="0.8706488812016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804352"/>
        <c:crosses val="autoZero"/>
        <c:crossBetween val="midCat"/>
        <c:majorUnit val="50"/>
      </c:valAx>
      <c:valAx>
        <c:axId val="206804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Raw PRF (N)</a:t>
                </a:r>
              </a:p>
            </c:rich>
          </c:tx>
          <c:layout>
            <c:manualLayout>
              <c:xMode val="edge"/>
              <c:yMode val="edge"/>
              <c:x val="2.2284137717167994E-2"/>
              <c:y val="0.25373195966446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8039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47027611273683"/>
          <c:y val="6.5217391304347824E-2"/>
          <c:w val="0.80582578844607944"/>
          <c:h val="0.73715415019762842"/>
        </c:manualLayout>
      </c:layout>
      <c:scatterChart>
        <c:scatterStyle val="lineMarker"/>
        <c:varyColors val="0"/>
        <c:ser>
          <c:idx val="0"/>
          <c:order val="0"/>
          <c:tx>
            <c:v>Raw</c:v>
          </c:tx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'3rd Order'!$A$2:$A$724</c:f>
              <c:numCache>
                <c:formatCode>General</c:formatCode>
                <c:ptCount val="723"/>
                <c:pt idx="0">
                  <c:v>0</c:v>
                </c:pt>
                <c:pt idx="1">
                  <c:v>4.1666666666666666E-3</c:v>
                </c:pt>
                <c:pt idx="2">
                  <c:v>8.3333333333333332E-3</c:v>
                </c:pt>
                <c:pt idx="3">
                  <c:v>1.2500000000000001E-2</c:v>
                </c:pt>
                <c:pt idx="4">
                  <c:v>1.6666666666666666E-2</c:v>
                </c:pt>
                <c:pt idx="5">
                  <c:v>2.0833333333333332E-2</c:v>
                </c:pt>
                <c:pt idx="6">
                  <c:v>2.4999999999999998E-2</c:v>
                </c:pt>
                <c:pt idx="7">
                  <c:v>2.9166666666666664E-2</c:v>
                </c:pt>
                <c:pt idx="8">
                  <c:v>3.3333333333333333E-2</c:v>
                </c:pt>
                <c:pt idx="9">
                  <c:v>3.7499999999999999E-2</c:v>
                </c:pt>
                <c:pt idx="10">
                  <c:v>4.1666666666666664E-2</c:v>
                </c:pt>
                <c:pt idx="11">
                  <c:v>4.583333333333333E-2</c:v>
                </c:pt>
                <c:pt idx="12">
                  <c:v>4.9999999999999996E-2</c:v>
                </c:pt>
                <c:pt idx="13">
                  <c:v>5.4166666666666662E-2</c:v>
                </c:pt>
                <c:pt idx="14">
                  <c:v>5.8333333333333327E-2</c:v>
                </c:pt>
                <c:pt idx="15">
                  <c:v>6.2499999999999993E-2</c:v>
                </c:pt>
                <c:pt idx="16">
                  <c:v>6.6666666666666666E-2</c:v>
                </c:pt>
                <c:pt idx="17">
                  <c:v>7.0833333333333331E-2</c:v>
                </c:pt>
                <c:pt idx="18">
                  <c:v>7.4999999999999997E-2</c:v>
                </c:pt>
                <c:pt idx="19">
                  <c:v>7.9166666666666663E-2</c:v>
                </c:pt>
                <c:pt idx="20">
                  <c:v>8.3333333333333329E-2</c:v>
                </c:pt>
                <c:pt idx="21">
                  <c:v>8.7499999999999994E-2</c:v>
                </c:pt>
                <c:pt idx="22">
                  <c:v>9.166666666666666E-2</c:v>
                </c:pt>
                <c:pt idx="23">
                  <c:v>9.5833333333333326E-2</c:v>
                </c:pt>
                <c:pt idx="24">
                  <c:v>9.9999999999999992E-2</c:v>
                </c:pt>
                <c:pt idx="25">
                  <c:v>0.10416666666666666</c:v>
                </c:pt>
                <c:pt idx="26">
                  <c:v>0.10833333333333332</c:v>
                </c:pt>
                <c:pt idx="27">
                  <c:v>0.11249999999999999</c:v>
                </c:pt>
                <c:pt idx="28">
                  <c:v>0.11666666666666665</c:v>
                </c:pt>
                <c:pt idx="29">
                  <c:v>0.12083333333333332</c:v>
                </c:pt>
                <c:pt idx="30">
                  <c:v>0.12499999999999999</c:v>
                </c:pt>
                <c:pt idx="31">
                  <c:v>0.12916666666666665</c:v>
                </c:pt>
                <c:pt idx="32">
                  <c:v>0.13333333333333333</c:v>
                </c:pt>
                <c:pt idx="33">
                  <c:v>0.13750000000000001</c:v>
                </c:pt>
                <c:pt idx="34">
                  <c:v>0.14166666666666669</c:v>
                </c:pt>
                <c:pt idx="35">
                  <c:v>0.14583333333333337</c:v>
                </c:pt>
                <c:pt idx="36">
                  <c:v>0.15000000000000005</c:v>
                </c:pt>
                <c:pt idx="37">
                  <c:v>0.15416666666666673</c:v>
                </c:pt>
                <c:pt idx="38">
                  <c:v>0.15833333333333341</c:v>
                </c:pt>
                <c:pt idx="39">
                  <c:v>0.16250000000000009</c:v>
                </c:pt>
                <c:pt idx="40">
                  <c:v>0.16666666666666677</c:v>
                </c:pt>
                <c:pt idx="41">
                  <c:v>0.17083333333333345</c:v>
                </c:pt>
                <c:pt idx="42">
                  <c:v>0.17500000000000013</c:v>
                </c:pt>
                <c:pt idx="43">
                  <c:v>0.17916666666666681</c:v>
                </c:pt>
                <c:pt idx="44">
                  <c:v>0.18333333333333349</c:v>
                </c:pt>
                <c:pt idx="45">
                  <c:v>0.18750000000000017</c:v>
                </c:pt>
                <c:pt idx="46">
                  <c:v>0.19166666666666685</c:v>
                </c:pt>
                <c:pt idx="47">
                  <c:v>0.19583333333333353</c:v>
                </c:pt>
                <c:pt idx="48">
                  <c:v>0.20000000000000021</c:v>
                </c:pt>
                <c:pt idx="49">
                  <c:v>0.20416666666666689</c:v>
                </c:pt>
                <c:pt idx="50">
                  <c:v>0.20833333333333356</c:v>
                </c:pt>
                <c:pt idx="51">
                  <c:v>0.21250000000000024</c:v>
                </c:pt>
                <c:pt idx="52">
                  <c:v>0.21666666666666692</c:v>
                </c:pt>
                <c:pt idx="53">
                  <c:v>0.2208333333333336</c:v>
                </c:pt>
                <c:pt idx="54">
                  <c:v>0.22500000000000028</c:v>
                </c:pt>
                <c:pt idx="55">
                  <c:v>0.22916666666666696</c:v>
                </c:pt>
                <c:pt idx="56">
                  <c:v>0.23333333333333364</c:v>
                </c:pt>
                <c:pt idx="57">
                  <c:v>0.23750000000000032</c:v>
                </c:pt>
                <c:pt idx="58">
                  <c:v>0.241666666666667</c:v>
                </c:pt>
                <c:pt idx="59">
                  <c:v>0.24583333333333368</c:v>
                </c:pt>
                <c:pt idx="60">
                  <c:v>0.25000000000000033</c:v>
                </c:pt>
                <c:pt idx="61">
                  <c:v>0.25416666666666698</c:v>
                </c:pt>
                <c:pt idx="62">
                  <c:v>0.25833333333333364</c:v>
                </c:pt>
                <c:pt idx="63">
                  <c:v>0.26250000000000029</c:v>
                </c:pt>
                <c:pt idx="64">
                  <c:v>0.26666666666666694</c:v>
                </c:pt>
                <c:pt idx="65">
                  <c:v>0.27083333333333359</c:v>
                </c:pt>
                <c:pt idx="66">
                  <c:v>0.27500000000000024</c:v>
                </c:pt>
                <c:pt idx="67">
                  <c:v>0.2791666666666669</c:v>
                </c:pt>
                <c:pt idx="68">
                  <c:v>0.28333333333333355</c:v>
                </c:pt>
                <c:pt idx="69">
                  <c:v>0.2875000000000002</c:v>
                </c:pt>
                <c:pt idx="70">
                  <c:v>0.29166666666666685</c:v>
                </c:pt>
                <c:pt idx="71">
                  <c:v>0.2958333333333335</c:v>
                </c:pt>
                <c:pt idx="72">
                  <c:v>0.30000000000000016</c:v>
                </c:pt>
                <c:pt idx="73">
                  <c:v>0.30416666666666681</c:v>
                </c:pt>
                <c:pt idx="74">
                  <c:v>0.30833333333333346</c:v>
                </c:pt>
                <c:pt idx="75">
                  <c:v>0.31250000000000011</c:v>
                </c:pt>
                <c:pt idx="76">
                  <c:v>0.31666666666666676</c:v>
                </c:pt>
                <c:pt idx="77">
                  <c:v>0.32083333333333341</c:v>
                </c:pt>
                <c:pt idx="78">
                  <c:v>0.32500000000000007</c:v>
                </c:pt>
                <c:pt idx="79">
                  <c:v>0.32916666666666672</c:v>
                </c:pt>
                <c:pt idx="80">
                  <c:v>0.33333333333333337</c:v>
                </c:pt>
                <c:pt idx="81">
                  <c:v>0.33750000000000002</c:v>
                </c:pt>
                <c:pt idx="82">
                  <c:v>0.34166666666666667</c:v>
                </c:pt>
                <c:pt idx="83">
                  <c:v>0.34583333333333333</c:v>
                </c:pt>
                <c:pt idx="84">
                  <c:v>0.35</c:v>
                </c:pt>
                <c:pt idx="85">
                  <c:v>0.35416666666666663</c:v>
                </c:pt>
                <c:pt idx="86">
                  <c:v>0.35833333333333328</c:v>
                </c:pt>
                <c:pt idx="87">
                  <c:v>0.36249999999999993</c:v>
                </c:pt>
                <c:pt idx="88">
                  <c:v>0.36666666666666659</c:v>
                </c:pt>
                <c:pt idx="89">
                  <c:v>0.37083333333333324</c:v>
                </c:pt>
                <c:pt idx="90">
                  <c:v>0.37499999999999989</c:v>
                </c:pt>
                <c:pt idx="91">
                  <c:v>0.37916666666666654</c:v>
                </c:pt>
                <c:pt idx="92">
                  <c:v>0.38333333333333319</c:v>
                </c:pt>
                <c:pt idx="93">
                  <c:v>0.38749999999999984</c:v>
                </c:pt>
                <c:pt idx="94">
                  <c:v>0.3916666666666665</c:v>
                </c:pt>
                <c:pt idx="95">
                  <c:v>0.39583333333333315</c:v>
                </c:pt>
                <c:pt idx="96">
                  <c:v>0.3999999999999998</c:v>
                </c:pt>
                <c:pt idx="97">
                  <c:v>0.40416666666666645</c:v>
                </c:pt>
                <c:pt idx="98">
                  <c:v>0.4083333333333331</c:v>
                </c:pt>
                <c:pt idx="99">
                  <c:v>0.41249999999999976</c:v>
                </c:pt>
                <c:pt idx="100">
                  <c:v>0.41666666666666641</c:v>
                </c:pt>
                <c:pt idx="101">
                  <c:v>0.42083333333333306</c:v>
                </c:pt>
                <c:pt idx="102">
                  <c:v>0.42499999999999971</c:v>
                </c:pt>
                <c:pt idx="103">
                  <c:v>0.42916666666666636</c:v>
                </c:pt>
                <c:pt idx="104">
                  <c:v>0.43333333333333302</c:v>
                </c:pt>
                <c:pt idx="105">
                  <c:v>0.43749999999999967</c:v>
                </c:pt>
                <c:pt idx="106">
                  <c:v>0.44166666666666632</c:v>
                </c:pt>
                <c:pt idx="107">
                  <c:v>0.44583333333333297</c:v>
                </c:pt>
                <c:pt idx="108">
                  <c:v>0.44999999999999962</c:v>
                </c:pt>
                <c:pt idx="109">
                  <c:v>0.45416666666666627</c:v>
                </c:pt>
                <c:pt idx="110">
                  <c:v>0.45833333333333293</c:v>
                </c:pt>
                <c:pt idx="111">
                  <c:v>0.46249999999999958</c:v>
                </c:pt>
                <c:pt idx="112">
                  <c:v>0.46666666666666623</c:v>
                </c:pt>
                <c:pt idx="113">
                  <c:v>0.47083333333333288</c:v>
                </c:pt>
                <c:pt idx="114">
                  <c:v>0.47499999999999953</c:v>
                </c:pt>
                <c:pt idx="115">
                  <c:v>0.47916666666666619</c:v>
                </c:pt>
                <c:pt idx="116">
                  <c:v>0.48333333333333284</c:v>
                </c:pt>
                <c:pt idx="117">
                  <c:v>0.48749999999999949</c:v>
                </c:pt>
                <c:pt idx="118">
                  <c:v>0.49166666666666614</c:v>
                </c:pt>
                <c:pt idx="119">
                  <c:v>0.49583333333333279</c:v>
                </c:pt>
              </c:numCache>
            </c:numRef>
          </c:xVal>
          <c:yVal>
            <c:numRef>
              <c:f>'3rd Order'!$B$2:$B$724</c:f>
              <c:numCache>
                <c:formatCode>General</c:formatCode>
                <c:ptCount val="723"/>
                <c:pt idx="0">
                  <c:v>120.78437599999999</c:v>
                </c:pt>
                <c:pt idx="1">
                  <c:v>123.239295</c:v>
                </c:pt>
                <c:pt idx="2">
                  <c:v>134.71977200000001</c:v>
                </c:pt>
                <c:pt idx="3">
                  <c:v>141.38062099999999</c:v>
                </c:pt>
                <c:pt idx="4">
                  <c:v>142.60841600000001</c:v>
                </c:pt>
                <c:pt idx="5">
                  <c:v>152.862503</c:v>
                </c:pt>
                <c:pt idx="6">
                  <c:v>161.53903700000001</c:v>
                </c:pt>
                <c:pt idx="7">
                  <c:v>169.86596800000001</c:v>
                </c:pt>
                <c:pt idx="8">
                  <c:v>181.52292600000001</c:v>
                </c:pt>
                <c:pt idx="9">
                  <c:v>198.262204</c:v>
                </c:pt>
                <c:pt idx="10">
                  <c:v>211.05879400000001</c:v>
                </c:pt>
                <c:pt idx="11">
                  <c:v>225.34535099999999</c:v>
                </c:pt>
                <c:pt idx="12">
                  <c:v>244.3638</c:v>
                </c:pt>
                <c:pt idx="13">
                  <c:v>256.195896</c:v>
                </c:pt>
                <c:pt idx="14">
                  <c:v>269.167958</c:v>
                </c:pt>
                <c:pt idx="15">
                  <c:v>284.33002099999999</c:v>
                </c:pt>
                <c:pt idx="16">
                  <c:v>300.018259</c:v>
                </c:pt>
                <c:pt idx="17">
                  <c:v>308.87133499999999</c:v>
                </c:pt>
                <c:pt idx="18">
                  <c:v>320.00205599999998</c:v>
                </c:pt>
                <c:pt idx="19">
                  <c:v>329.02886599999999</c:v>
                </c:pt>
                <c:pt idx="20">
                  <c:v>335.07671800000003</c:v>
                </c:pt>
                <c:pt idx="21">
                  <c:v>345.24413600000003</c:v>
                </c:pt>
                <c:pt idx="22">
                  <c:v>350.41452800000002</c:v>
                </c:pt>
                <c:pt idx="23">
                  <c:v>358.91601700000001</c:v>
                </c:pt>
                <c:pt idx="24">
                  <c:v>359.70537200000001</c:v>
                </c:pt>
                <c:pt idx="25">
                  <c:v>375.30584399999998</c:v>
                </c:pt>
                <c:pt idx="26">
                  <c:v>374.42887300000001</c:v>
                </c:pt>
                <c:pt idx="27">
                  <c:v>386.52475900000002</c:v>
                </c:pt>
                <c:pt idx="28">
                  <c:v>391.08218499999998</c:v>
                </c:pt>
                <c:pt idx="29">
                  <c:v>400.63483600000001</c:v>
                </c:pt>
                <c:pt idx="30">
                  <c:v>401.24868700000002</c:v>
                </c:pt>
                <c:pt idx="31">
                  <c:v>403.87862200000001</c:v>
                </c:pt>
                <c:pt idx="32">
                  <c:v>413.78182199999998</c:v>
                </c:pt>
                <c:pt idx="33">
                  <c:v>410.97726899999998</c:v>
                </c:pt>
                <c:pt idx="34">
                  <c:v>417.20044100000001</c:v>
                </c:pt>
                <c:pt idx="35">
                  <c:v>417.02484600000003</c:v>
                </c:pt>
                <c:pt idx="36">
                  <c:v>426.49030900000002</c:v>
                </c:pt>
                <c:pt idx="37">
                  <c:v>414.83417500000002</c:v>
                </c:pt>
                <c:pt idx="38">
                  <c:v>407.82225699999998</c:v>
                </c:pt>
                <c:pt idx="39">
                  <c:v>407.909719</c:v>
                </c:pt>
                <c:pt idx="40">
                  <c:v>396.691261</c:v>
                </c:pt>
                <c:pt idx="41">
                  <c:v>389.50469399999997</c:v>
                </c:pt>
                <c:pt idx="42">
                  <c:v>381.79121900000001</c:v>
                </c:pt>
                <c:pt idx="43">
                  <c:v>380.56424800000002</c:v>
                </c:pt>
                <c:pt idx="44">
                  <c:v>365.139769</c:v>
                </c:pt>
                <c:pt idx="45">
                  <c:v>362.597418</c:v>
                </c:pt>
                <c:pt idx="46">
                  <c:v>348.74890399999998</c:v>
                </c:pt>
                <c:pt idx="47">
                  <c:v>335.69023399999998</c:v>
                </c:pt>
                <c:pt idx="48">
                  <c:v>322.98217499999998</c:v>
                </c:pt>
                <c:pt idx="49">
                  <c:v>311.23656399999999</c:v>
                </c:pt>
                <c:pt idx="50">
                  <c:v>303.34911099999999</c:v>
                </c:pt>
                <c:pt idx="51">
                  <c:v>286.43408399999998</c:v>
                </c:pt>
                <c:pt idx="52">
                  <c:v>283.19023700000002</c:v>
                </c:pt>
                <c:pt idx="53">
                  <c:v>264.60970800000001</c:v>
                </c:pt>
                <c:pt idx="54">
                  <c:v>259.43916300000001</c:v>
                </c:pt>
                <c:pt idx="55">
                  <c:v>237.35230899999999</c:v>
                </c:pt>
                <c:pt idx="56">
                  <c:v>238.841758</c:v>
                </c:pt>
                <c:pt idx="57">
                  <c:v>217.80753200000001</c:v>
                </c:pt>
                <c:pt idx="58">
                  <c:v>209.919895</c:v>
                </c:pt>
                <c:pt idx="59">
                  <c:v>200.71593300000001</c:v>
                </c:pt>
                <c:pt idx="60">
                  <c:v>184.06393299999999</c:v>
                </c:pt>
                <c:pt idx="61">
                  <c:v>173.72229300000001</c:v>
                </c:pt>
                <c:pt idx="62">
                  <c:v>160.749956</c:v>
                </c:pt>
                <c:pt idx="63">
                  <c:v>159.87387100000001</c:v>
                </c:pt>
                <c:pt idx="64">
                  <c:v>147.253243</c:v>
                </c:pt>
                <c:pt idx="65">
                  <c:v>146.90251000000001</c:v>
                </c:pt>
                <c:pt idx="66">
                  <c:v>139.71490499999999</c:v>
                </c:pt>
                <c:pt idx="67">
                  <c:v>129.63675000000001</c:v>
                </c:pt>
                <c:pt idx="68">
                  <c:v>123.589296</c:v>
                </c:pt>
                <c:pt idx="69">
                  <c:v>126.83122</c:v>
                </c:pt>
                <c:pt idx="70">
                  <c:v>116.840191</c:v>
                </c:pt>
                <c:pt idx="71">
                  <c:v>115.175361</c:v>
                </c:pt>
                <c:pt idx="72">
                  <c:v>111.75628399999999</c:v>
                </c:pt>
                <c:pt idx="73">
                  <c:v>110.792615</c:v>
                </c:pt>
                <c:pt idx="74">
                  <c:v>103.167883</c:v>
                </c:pt>
                <c:pt idx="75">
                  <c:v>106.23524999999999</c:v>
                </c:pt>
                <c:pt idx="76">
                  <c:v>102.11547</c:v>
                </c:pt>
                <c:pt idx="77">
                  <c:v>95.717892000000006</c:v>
                </c:pt>
                <c:pt idx="78">
                  <c:v>90.108846999999997</c:v>
                </c:pt>
                <c:pt idx="79">
                  <c:v>88.004660999999999</c:v>
                </c:pt>
                <c:pt idx="80">
                  <c:v>77.224704000000003</c:v>
                </c:pt>
                <c:pt idx="81">
                  <c:v>71.177676000000005</c:v>
                </c:pt>
                <c:pt idx="82">
                  <c:v>69.42398</c:v>
                </c:pt>
                <c:pt idx="83">
                  <c:v>58.818793999999997</c:v>
                </c:pt>
                <c:pt idx="84">
                  <c:v>51.983325999999998</c:v>
                </c:pt>
                <c:pt idx="85">
                  <c:v>47.425443000000001</c:v>
                </c:pt>
                <c:pt idx="86">
                  <c:v>49.440761999999999</c:v>
                </c:pt>
                <c:pt idx="87">
                  <c:v>35.768850999999998</c:v>
                </c:pt>
                <c:pt idx="88">
                  <c:v>42.605051000000003</c:v>
                </c:pt>
                <c:pt idx="89">
                  <c:v>35.593071999999999</c:v>
                </c:pt>
                <c:pt idx="90">
                  <c:v>39.712364000000001</c:v>
                </c:pt>
                <c:pt idx="91">
                  <c:v>40.239027999999998</c:v>
                </c:pt>
                <c:pt idx="92">
                  <c:v>50.054340000000003</c:v>
                </c:pt>
                <c:pt idx="93">
                  <c:v>49.177674000000003</c:v>
                </c:pt>
                <c:pt idx="94">
                  <c:v>50.142473000000003</c:v>
                </c:pt>
                <c:pt idx="95">
                  <c:v>60.396864999999998</c:v>
                </c:pt>
                <c:pt idx="96">
                  <c:v>62.324570000000001</c:v>
                </c:pt>
                <c:pt idx="97">
                  <c:v>70.300645000000003</c:v>
                </c:pt>
                <c:pt idx="98">
                  <c:v>61.097721</c:v>
                </c:pt>
                <c:pt idx="99">
                  <c:v>79.765803000000005</c:v>
                </c:pt>
                <c:pt idx="100">
                  <c:v>75.471709000000004</c:v>
                </c:pt>
                <c:pt idx="101">
                  <c:v>86.339922000000001</c:v>
                </c:pt>
                <c:pt idx="102">
                  <c:v>88.881448000000006</c:v>
                </c:pt>
                <c:pt idx="103">
                  <c:v>90.020529999999994</c:v>
                </c:pt>
                <c:pt idx="104">
                  <c:v>92.475144</c:v>
                </c:pt>
                <c:pt idx="105">
                  <c:v>94.403183999999996</c:v>
                </c:pt>
                <c:pt idx="106">
                  <c:v>103.868464</c:v>
                </c:pt>
                <c:pt idx="107">
                  <c:v>91.511015999999998</c:v>
                </c:pt>
                <c:pt idx="108">
                  <c:v>105.70944</c:v>
                </c:pt>
                <c:pt idx="109">
                  <c:v>105.62127599999999</c:v>
                </c:pt>
                <c:pt idx="110">
                  <c:v>104.21919800000001</c:v>
                </c:pt>
                <c:pt idx="111">
                  <c:v>106.674116</c:v>
                </c:pt>
                <c:pt idx="112">
                  <c:v>106.585617</c:v>
                </c:pt>
                <c:pt idx="113">
                  <c:v>110.266774</c:v>
                </c:pt>
                <c:pt idx="114">
                  <c:v>100.801861</c:v>
                </c:pt>
                <c:pt idx="115">
                  <c:v>108.864879</c:v>
                </c:pt>
                <c:pt idx="116">
                  <c:v>105.62152</c:v>
                </c:pt>
                <c:pt idx="117">
                  <c:v>107.813137</c:v>
                </c:pt>
                <c:pt idx="118">
                  <c:v>110.35484700000001</c:v>
                </c:pt>
                <c:pt idx="119">
                  <c:v>116.752211</c:v>
                </c:pt>
              </c:numCache>
            </c:numRef>
          </c:yVal>
          <c:smooth val="0"/>
        </c:ser>
        <c:ser>
          <c:idx val="1"/>
          <c:order val="1"/>
          <c:tx>
            <c:v>3rd Order</c:v>
          </c:tx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'3rd Order'!$A$2:$A$724</c:f>
              <c:numCache>
                <c:formatCode>General</c:formatCode>
                <c:ptCount val="723"/>
                <c:pt idx="0">
                  <c:v>0</c:v>
                </c:pt>
                <c:pt idx="1">
                  <c:v>4.1666666666666666E-3</c:v>
                </c:pt>
                <c:pt idx="2">
                  <c:v>8.3333333333333332E-3</c:v>
                </c:pt>
                <c:pt idx="3">
                  <c:v>1.2500000000000001E-2</c:v>
                </c:pt>
                <c:pt idx="4">
                  <c:v>1.6666666666666666E-2</c:v>
                </c:pt>
                <c:pt idx="5">
                  <c:v>2.0833333333333332E-2</c:v>
                </c:pt>
                <c:pt idx="6">
                  <c:v>2.4999999999999998E-2</c:v>
                </c:pt>
                <c:pt idx="7">
                  <c:v>2.9166666666666664E-2</c:v>
                </c:pt>
                <c:pt idx="8">
                  <c:v>3.3333333333333333E-2</c:v>
                </c:pt>
                <c:pt idx="9">
                  <c:v>3.7499999999999999E-2</c:v>
                </c:pt>
                <c:pt idx="10">
                  <c:v>4.1666666666666664E-2</c:v>
                </c:pt>
                <c:pt idx="11">
                  <c:v>4.583333333333333E-2</c:v>
                </c:pt>
                <c:pt idx="12">
                  <c:v>4.9999999999999996E-2</c:v>
                </c:pt>
                <c:pt idx="13">
                  <c:v>5.4166666666666662E-2</c:v>
                </c:pt>
                <c:pt idx="14">
                  <c:v>5.8333333333333327E-2</c:v>
                </c:pt>
                <c:pt idx="15">
                  <c:v>6.2499999999999993E-2</c:v>
                </c:pt>
                <c:pt idx="16">
                  <c:v>6.6666666666666666E-2</c:v>
                </c:pt>
                <c:pt idx="17">
                  <c:v>7.0833333333333331E-2</c:v>
                </c:pt>
                <c:pt idx="18">
                  <c:v>7.4999999999999997E-2</c:v>
                </c:pt>
                <c:pt idx="19">
                  <c:v>7.9166666666666663E-2</c:v>
                </c:pt>
                <c:pt idx="20">
                  <c:v>8.3333333333333329E-2</c:v>
                </c:pt>
                <c:pt idx="21">
                  <c:v>8.7499999999999994E-2</c:v>
                </c:pt>
                <c:pt idx="22">
                  <c:v>9.166666666666666E-2</c:v>
                </c:pt>
                <c:pt idx="23">
                  <c:v>9.5833333333333326E-2</c:v>
                </c:pt>
                <c:pt idx="24">
                  <c:v>9.9999999999999992E-2</c:v>
                </c:pt>
                <c:pt idx="25">
                  <c:v>0.10416666666666666</c:v>
                </c:pt>
                <c:pt idx="26">
                  <c:v>0.10833333333333332</c:v>
                </c:pt>
                <c:pt idx="27">
                  <c:v>0.11249999999999999</c:v>
                </c:pt>
                <c:pt idx="28">
                  <c:v>0.11666666666666665</c:v>
                </c:pt>
                <c:pt idx="29">
                  <c:v>0.12083333333333332</c:v>
                </c:pt>
                <c:pt idx="30">
                  <c:v>0.12499999999999999</c:v>
                </c:pt>
                <c:pt idx="31">
                  <c:v>0.12916666666666665</c:v>
                </c:pt>
                <c:pt idx="32">
                  <c:v>0.13333333333333333</c:v>
                </c:pt>
                <c:pt idx="33">
                  <c:v>0.13750000000000001</c:v>
                </c:pt>
                <c:pt idx="34">
                  <c:v>0.14166666666666669</c:v>
                </c:pt>
                <c:pt idx="35">
                  <c:v>0.14583333333333337</c:v>
                </c:pt>
                <c:pt idx="36">
                  <c:v>0.15000000000000005</c:v>
                </c:pt>
                <c:pt idx="37">
                  <c:v>0.15416666666666673</c:v>
                </c:pt>
                <c:pt idx="38">
                  <c:v>0.15833333333333341</c:v>
                </c:pt>
                <c:pt idx="39">
                  <c:v>0.16250000000000009</c:v>
                </c:pt>
                <c:pt idx="40">
                  <c:v>0.16666666666666677</c:v>
                </c:pt>
                <c:pt idx="41">
                  <c:v>0.17083333333333345</c:v>
                </c:pt>
                <c:pt idx="42">
                  <c:v>0.17500000000000013</c:v>
                </c:pt>
                <c:pt idx="43">
                  <c:v>0.17916666666666681</c:v>
                </c:pt>
                <c:pt idx="44">
                  <c:v>0.18333333333333349</c:v>
                </c:pt>
                <c:pt idx="45">
                  <c:v>0.18750000000000017</c:v>
                </c:pt>
                <c:pt idx="46">
                  <c:v>0.19166666666666685</c:v>
                </c:pt>
                <c:pt idx="47">
                  <c:v>0.19583333333333353</c:v>
                </c:pt>
                <c:pt idx="48">
                  <c:v>0.20000000000000021</c:v>
                </c:pt>
                <c:pt idx="49">
                  <c:v>0.20416666666666689</c:v>
                </c:pt>
                <c:pt idx="50">
                  <c:v>0.20833333333333356</c:v>
                </c:pt>
                <c:pt idx="51">
                  <c:v>0.21250000000000024</c:v>
                </c:pt>
                <c:pt idx="52">
                  <c:v>0.21666666666666692</c:v>
                </c:pt>
                <c:pt idx="53">
                  <c:v>0.2208333333333336</c:v>
                </c:pt>
                <c:pt idx="54">
                  <c:v>0.22500000000000028</c:v>
                </c:pt>
                <c:pt idx="55">
                  <c:v>0.22916666666666696</c:v>
                </c:pt>
                <c:pt idx="56">
                  <c:v>0.23333333333333364</c:v>
                </c:pt>
                <c:pt idx="57">
                  <c:v>0.23750000000000032</c:v>
                </c:pt>
                <c:pt idx="58">
                  <c:v>0.241666666666667</c:v>
                </c:pt>
                <c:pt idx="59">
                  <c:v>0.24583333333333368</c:v>
                </c:pt>
                <c:pt idx="60">
                  <c:v>0.25000000000000033</c:v>
                </c:pt>
                <c:pt idx="61">
                  <c:v>0.25416666666666698</c:v>
                </c:pt>
                <c:pt idx="62">
                  <c:v>0.25833333333333364</c:v>
                </c:pt>
                <c:pt idx="63">
                  <c:v>0.26250000000000029</c:v>
                </c:pt>
                <c:pt idx="64">
                  <c:v>0.26666666666666694</c:v>
                </c:pt>
                <c:pt idx="65">
                  <c:v>0.27083333333333359</c:v>
                </c:pt>
                <c:pt idx="66">
                  <c:v>0.27500000000000024</c:v>
                </c:pt>
                <c:pt idx="67">
                  <c:v>0.2791666666666669</c:v>
                </c:pt>
                <c:pt idx="68">
                  <c:v>0.28333333333333355</c:v>
                </c:pt>
                <c:pt idx="69">
                  <c:v>0.2875000000000002</c:v>
                </c:pt>
                <c:pt idx="70">
                  <c:v>0.29166666666666685</c:v>
                </c:pt>
                <c:pt idx="71">
                  <c:v>0.2958333333333335</c:v>
                </c:pt>
                <c:pt idx="72">
                  <c:v>0.30000000000000016</c:v>
                </c:pt>
                <c:pt idx="73">
                  <c:v>0.30416666666666681</c:v>
                </c:pt>
                <c:pt idx="74">
                  <c:v>0.30833333333333346</c:v>
                </c:pt>
                <c:pt idx="75">
                  <c:v>0.31250000000000011</c:v>
                </c:pt>
                <c:pt idx="76">
                  <c:v>0.31666666666666676</c:v>
                </c:pt>
                <c:pt idx="77">
                  <c:v>0.32083333333333341</c:v>
                </c:pt>
                <c:pt idx="78">
                  <c:v>0.32500000000000007</c:v>
                </c:pt>
                <c:pt idx="79">
                  <c:v>0.32916666666666672</c:v>
                </c:pt>
                <c:pt idx="80">
                  <c:v>0.33333333333333337</c:v>
                </c:pt>
                <c:pt idx="81">
                  <c:v>0.33750000000000002</c:v>
                </c:pt>
                <c:pt idx="82">
                  <c:v>0.34166666666666667</c:v>
                </c:pt>
                <c:pt idx="83">
                  <c:v>0.34583333333333333</c:v>
                </c:pt>
                <c:pt idx="84">
                  <c:v>0.35</c:v>
                </c:pt>
                <c:pt idx="85">
                  <c:v>0.35416666666666663</c:v>
                </c:pt>
                <c:pt idx="86">
                  <c:v>0.35833333333333328</c:v>
                </c:pt>
                <c:pt idx="87">
                  <c:v>0.36249999999999993</c:v>
                </c:pt>
                <c:pt idx="88">
                  <c:v>0.36666666666666659</c:v>
                </c:pt>
                <c:pt idx="89">
                  <c:v>0.37083333333333324</c:v>
                </c:pt>
                <c:pt idx="90">
                  <c:v>0.37499999999999989</c:v>
                </c:pt>
                <c:pt idx="91">
                  <c:v>0.37916666666666654</c:v>
                </c:pt>
                <c:pt idx="92">
                  <c:v>0.38333333333333319</c:v>
                </c:pt>
                <c:pt idx="93">
                  <c:v>0.38749999999999984</c:v>
                </c:pt>
                <c:pt idx="94">
                  <c:v>0.3916666666666665</c:v>
                </c:pt>
                <c:pt idx="95">
                  <c:v>0.39583333333333315</c:v>
                </c:pt>
                <c:pt idx="96">
                  <c:v>0.3999999999999998</c:v>
                </c:pt>
                <c:pt idx="97">
                  <c:v>0.40416666666666645</c:v>
                </c:pt>
                <c:pt idx="98">
                  <c:v>0.4083333333333331</c:v>
                </c:pt>
                <c:pt idx="99">
                  <c:v>0.41249999999999976</c:v>
                </c:pt>
                <c:pt idx="100">
                  <c:v>0.41666666666666641</c:v>
                </c:pt>
                <c:pt idx="101">
                  <c:v>0.42083333333333306</c:v>
                </c:pt>
                <c:pt idx="102">
                  <c:v>0.42499999999999971</c:v>
                </c:pt>
                <c:pt idx="103">
                  <c:v>0.42916666666666636</c:v>
                </c:pt>
                <c:pt idx="104">
                  <c:v>0.43333333333333302</c:v>
                </c:pt>
                <c:pt idx="105">
                  <c:v>0.43749999999999967</c:v>
                </c:pt>
                <c:pt idx="106">
                  <c:v>0.44166666666666632</c:v>
                </c:pt>
                <c:pt idx="107">
                  <c:v>0.44583333333333297</c:v>
                </c:pt>
                <c:pt idx="108">
                  <c:v>0.44999999999999962</c:v>
                </c:pt>
                <c:pt idx="109">
                  <c:v>0.45416666666666627</c:v>
                </c:pt>
                <c:pt idx="110">
                  <c:v>0.45833333333333293</c:v>
                </c:pt>
                <c:pt idx="111">
                  <c:v>0.46249999999999958</c:v>
                </c:pt>
                <c:pt idx="112">
                  <c:v>0.46666666666666623</c:v>
                </c:pt>
                <c:pt idx="113">
                  <c:v>0.47083333333333288</c:v>
                </c:pt>
                <c:pt idx="114">
                  <c:v>0.47499999999999953</c:v>
                </c:pt>
                <c:pt idx="115">
                  <c:v>0.47916666666666619</c:v>
                </c:pt>
                <c:pt idx="116">
                  <c:v>0.48333333333333284</c:v>
                </c:pt>
                <c:pt idx="117">
                  <c:v>0.48749999999999949</c:v>
                </c:pt>
                <c:pt idx="118">
                  <c:v>0.49166666666666614</c:v>
                </c:pt>
                <c:pt idx="119">
                  <c:v>0.49583333333333279</c:v>
                </c:pt>
              </c:numCache>
            </c:numRef>
          </c:xVal>
          <c:yVal>
            <c:numRef>
              <c:f>'3rd Order'!$C$2:$C$724</c:f>
              <c:numCache>
                <c:formatCode>General</c:formatCode>
                <c:ptCount val="723"/>
                <c:pt idx="0">
                  <c:v>131.00446115429858</c:v>
                </c:pt>
                <c:pt idx="1">
                  <c:v>137.44346619164179</c:v>
                </c:pt>
                <c:pt idx="2">
                  <c:v>144.37253575028103</c:v>
                </c:pt>
                <c:pt idx="3">
                  <c:v>151.79554348515742</c:v>
                </c:pt>
                <c:pt idx="4">
                  <c:v>159.71088762041074</c:v>
                </c:pt>
                <c:pt idx="5">
                  <c:v>168.11115314516613</c:v>
                </c:pt>
                <c:pt idx="6">
                  <c:v>176.98285042808604</c:v>
                </c:pt>
                <c:pt idx="7">
                  <c:v>186.30623713767807</c:v>
                </c:pt>
                <c:pt idx="8">
                  <c:v>196.05522903566251</c:v>
                </c:pt>
                <c:pt idx="9">
                  <c:v>206.1974037530656</c:v>
                </c:pt>
                <c:pt idx="10">
                  <c:v>216.69410009094182</c:v>
                </c:pt>
                <c:pt idx="11">
                  <c:v>227.50061374035857</c:v>
                </c:pt>
                <c:pt idx="12">
                  <c:v>238.56648862223</c:v>
                </c:pt>
                <c:pt idx="13">
                  <c:v>249.83590134087009</c:v>
                </c:pt>
                <c:pt idx="14">
                  <c:v>261.24813456050379</c:v>
                </c:pt>
                <c:pt idx="15">
                  <c:v>272.73813348603278</c:v>
                </c:pt>
                <c:pt idx="16">
                  <c:v>284.23713809179878</c:v>
                </c:pt>
                <c:pt idx="17">
                  <c:v>295.67338232692458</c:v>
                </c:pt>
                <c:pt idx="18">
                  <c:v>306.97285026266377</c:v>
                </c:pt>
                <c:pt idx="19">
                  <c:v>318.06007806260192</c:v>
                </c:pt>
                <c:pt idx="20">
                  <c:v>328.85898977338235</c:v>
                </c:pt>
                <c:pt idx="21">
                  <c:v>339.29375427056442</c:v>
                </c:pt>
                <c:pt idx="22">
                  <c:v>349.2896502653216</c:v>
                </c:pt>
                <c:pt idx="23">
                  <c:v>358.77392609205572</c:v>
                </c:pt>
                <c:pt idx="24">
                  <c:v>367.67664105862724</c:v>
                </c:pt>
                <c:pt idx="25">
                  <c:v>375.93147544850842</c:v>
                </c:pt>
                <c:pt idx="26">
                  <c:v>383.47649681128325</c:v>
                </c:pt>
                <c:pt idx="27">
                  <c:v>390.25487095301946</c:v>
                </c:pt>
                <c:pt idx="28">
                  <c:v>396.21550702479476</c:v>
                </c:pt>
                <c:pt idx="29">
                  <c:v>401.31362728533071</c:v>
                </c:pt>
                <c:pt idx="30">
                  <c:v>405.5112534575739</c:v>
                </c:pt>
                <c:pt idx="31">
                  <c:v>408.77760308109538</c:v>
                </c:pt>
                <c:pt idx="32">
                  <c:v>411.08939085152508</c:v>
                </c:pt>
                <c:pt idx="33">
                  <c:v>412.43103160202105</c:v>
                </c:pt>
                <c:pt idx="34">
                  <c:v>412.79474328582774</c:v>
                </c:pt>
                <c:pt idx="35">
                  <c:v>412.18055002856516</c:v>
                </c:pt>
                <c:pt idx="36">
                  <c:v>410.59618699955951</c:v>
                </c:pt>
                <c:pt idx="37">
                  <c:v>408.05691046978109</c:v>
                </c:pt>
                <c:pt idx="38">
                  <c:v>404.58521794809735</c:v>
                </c:pt>
                <c:pt idx="39">
                  <c:v>400.21048468827848</c:v>
                </c:pt>
                <c:pt idx="40">
                  <c:v>394.96852411030528</c:v>
                </c:pt>
                <c:pt idx="41">
                  <c:v>388.9010807584487</c:v>
                </c:pt>
                <c:pt idx="42">
                  <c:v>382.05526530682704</c:v>
                </c:pt>
                <c:pt idx="43">
                  <c:v>374.48294180667642</c:v>
                </c:pt>
                <c:pt idx="44">
                  <c:v>366.24007783911986</c:v>
                </c:pt>
                <c:pt idx="45">
                  <c:v>357.38606848834269</c:v>
                </c:pt>
                <c:pt idx="46">
                  <c:v>347.98304508328636</c:v>
                </c:pt>
                <c:pt idx="47">
                  <c:v>338.09517947655837</c:v>
                </c:pt>
                <c:pt idx="48">
                  <c:v>327.7879942471576</c:v>
                </c:pt>
                <c:pt idx="49">
                  <c:v>317.12768864309214</c:v>
                </c:pt>
                <c:pt idx="50">
                  <c:v>306.18048933920232</c:v>
                </c:pt>
                <c:pt idx="51">
                  <c:v>295.01203419609152</c:v>
                </c:pt>
                <c:pt idx="52">
                  <c:v>283.68679619249042</c:v>
                </c:pt>
                <c:pt idx="53">
                  <c:v>272.26755359232772</c:v>
                </c:pt>
                <c:pt idx="54">
                  <c:v>260.81491122751152</c:v>
                </c:pt>
                <c:pt idx="55">
                  <c:v>249.38687655704993</c:v>
                </c:pt>
                <c:pt idx="56">
                  <c:v>238.03849293189108</c:v>
                </c:pt>
                <c:pt idx="57">
                  <c:v>226.82153128142838</c:v>
                </c:pt>
                <c:pt idx="58">
                  <c:v>215.7842402693901</c:v>
                </c:pt>
                <c:pt idx="59">
                  <c:v>204.97115386931478</c:v>
                </c:pt>
                <c:pt idx="60">
                  <c:v>194.42295430602175</c:v>
                </c:pt>
                <c:pt idx="61">
                  <c:v>184.17638741937742</c:v>
                </c:pt>
                <c:pt idx="62">
                  <c:v>174.26422674677218</c:v>
                </c:pt>
                <c:pt idx="63">
                  <c:v>164.71528200376122</c:v>
                </c:pt>
                <c:pt idx="64">
                  <c:v>155.55444717694689</c:v>
                </c:pt>
                <c:pt idx="65">
                  <c:v>146.80278313385688</c:v>
                </c:pt>
                <c:pt idx="66">
                  <c:v>138.47762950153003</c:v>
                </c:pt>
                <c:pt idx="67">
                  <c:v>130.59274056485125</c:v>
                </c:pt>
                <c:pt idx="68">
                  <c:v>123.15844007947537</c:v>
                </c:pt>
                <c:pt idx="69">
                  <c:v>116.18179017087932</c:v>
                </c:pt>
                <c:pt idx="70">
                  <c:v>109.66676988577457</c:v>
                </c:pt>
                <c:pt idx="71">
                  <c:v>103.61445945704023</c:v>
                </c:pt>
                <c:pt idx="72">
                  <c:v>98.023226918395594</c:v>
                </c:pt>
                <c:pt idx="73">
                  <c:v>92.888914338371464</c:v>
                </c:pt>
                <c:pt idx="74">
                  <c:v>88.20502161177204</c:v>
                </c:pt>
                <c:pt idx="75">
                  <c:v>83.962886427258297</c:v>
                </c:pt>
                <c:pt idx="76">
                  <c:v>80.151859698628826</c:v>
                </c:pt>
                <c:pt idx="77">
                  <c:v>76.759476382326326</c:v>
                </c:pt>
                <c:pt idx="78">
                  <c:v>73.771622183584341</c:v>
                </c:pt>
                <c:pt idx="79">
                  <c:v>71.172697159397643</c:v>
                </c:pt>
                <c:pt idx="80">
                  <c:v>68.945777641620396</c:v>
                </c:pt>
                <c:pt idx="81">
                  <c:v>67.072778214422001</c:v>
                </c:pt>
                <c:pt idx="82">
                  <c:v>65.534615676857626</c:v>
                </c:pt>
                <c:pt idx="83">
                  <c:v>64.31137699687406</c:v>
                </c:pt>
                <c:pt idx="84">
                  <c:v>63.382493214897721</c:v>
                </c:pt>
                <c:pt idx="85">
                  <c:v>62.726921084366623</c:v>
                </c:pt>
                <c:pt idx="86">
                  <c:v>62.323333948135343</c:v>
                </c:pt>
                <c:pt idx="87">
                  <c:v>62.150322952309118</c:v>
                </c:pt>
                <c:pt idx="88">
                  <c:v>62.186609204922384</c:v>
                </c:pt>
                <c:pt idx="89">
                  <c:v>62.411266911330934</c:v>
                </c:pt>
                <c:pt idx="90">
                  <c:v>62.803956879319529</c:v>
                </c:pt>
                <c:pt idx="91">
                  <c:v>63.34516910509916</c:v>
                </c:pt>
                <c:pt idx="92">
                  <c:v>64.016472448635682</c:v>
                </c:pt>
                <c:pt idx="93">
                  <c:v>64.800768706274241</c:v>
                </c:pt>
                <c:pt idx="94">
                  <c:v>65.682547714028516</c:v>
                </c:pt>
                <c:pt idx="95">
                  <c:v>66.648139489625876</c:v>
                </c:pt>
                <c:pt idx="96">
                  <c:v>67.685958868038526</c:v>
                </c:pt>
                <c:pt idx="97">
                  <c:v>68.786737624903694</c:v>
                </c:pt>
                <c:pt idx="98">
                  <c:v>69.943738733978762</c:v>
                </c:pt>
                <c:pt idx="99">
                  <c:v>71.152947184990623</c:v>
                </c:pt>
                <c:pt idx="100">
                  <c:v>72.41323171019252</c:v>
                </c:pt>
                <c:pt idx="101">
                  <c:v>73.726471841366561</c:v>
                </c:pt>
                <c:pt idx="102">
                  <c:v>75.097644949761559</c:v>
                </c:pt>
                <c:pt idx="103">
                  <c:v>76.534868311296151</c:v>
                </c:pt>
                <c:pt idx="104">
                  <c:v>78.049391785818344</c:v>
                </c:pt>
                <c:pt idx="105">
                  <c:v>79.655537395580154</c:v>
                </c:pt>
                <c:pt idx="106">
                  <c:v>81.370582923499882</c:v>
                </c:pt>
                <c:pt idx="107">
                  <c:v>83.214587611404582</c:v>
                </c:pt>
                <c:pt idx="108">
                  <c:v>85.210159103808195</c:v>
                </c:pt>
                <c:pt idx="109">
                  <c:v>87.382161932122173</c:v>
                </c:pt>
                <c:pt idx="110">
                  <c:v>89.757369043008723</c:v>
                </c:pt>
                <c:pt idx="111">
                  <c:v>92.364059116135607</c:v>
                </c:pt>
                <c:pt idx="112">
                  <c:v>95.231563662543635</c:v>
                </c:pt>
                <c:pt idx="113">
                  <c:v>98.389769115955914</c:v>
                </c:pt>
                <c:pt idx="114">
                  <c:v>101.86858029617683</c:v>
                </c:pt>
                <c:pt idx="115">
                  <c:v>105.69735270728832</c:v>
                </c:pt>
                <c:pt idx="116">
                  <c:v>109.90430210590371</c:v>
                </c:pt>
                <c:pt idx="117">
                  <c:v>114.51590061045644</c:v>
                </c:pt>
                <c:pt idx="118">
                  <c:v>119.55626929810586</c:v>
                </c:pt>
                <c:pt idx="119">
                  <c:v>125.04657773123657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731720"/>
        <c:axId val="206805136"/>
      </c:scatterChart>
      <c:valAx>
        <c:axId val="272731720"/>
        <c:scaling>
          <c:orientation val="minMax"/>
          <c:max val="0.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8959811242937357"/>
              <c:y val="0.903162055335968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805136"/>
        <c:crosses val="autoZero"/>
        <c:crossBetween val="midCat"/>
      </c:valAx>
      <c:valAx>
        <c:axId val="206805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Pedal Reaction Force (N)</a:t>
                </a:r>
              </a:p>
            </c:rich>
          </c:tx>
          <c:layout>
            <c:manualLayout>
              <c:xMode val="edge"/>
              <c:yMode val="edge"/>
              <c:x val="1.66435618956161E-2"/>
              <c:y val="0.201581027667984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27317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654692819416407"/>
          <c:y val="0.10474308300395258"/>
          <c:w val="0.16643561895616099"/>
          <c:h val="0.120553359683794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27796804194884"/>
          <c:y val="6.547631734467492E-2"/>
          <c:w val="0.80694553893437893"/>
          <c:h val="0.73809666824906273"/>
        </c:manualLayout>
      </c:layout>
      <c:scatterChart>
        <c:scatterStyle val="lineMarker"/>
        <c:varyColors val="0"/>
        <c:ser>
          <c:idx val="0"/>
          <c:order val="0"/>
          <c:tx>
            <c:v>Raw</c:v>
          </c:tx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'4th Order'!$A$2:$A$724</c:f>
              <c:numCache>
                <c:formatCode>General</c:formatCode>
                <c:ptCount val="723"/>
                <c:pt idx="0">
                  <c:v>0</c:v>
                </c:pt>
                <c:pt idx="1">
                  <c:v>4.1666666666666666E-3</c:v>
                </c:pt>
                <c:pt idx="2">
                  <c:v>8.3333333333333332E-3</c:v>
                </c:pt>
                <c:pt idx="3">
                  <c:v>1.2500000000000001E-2</c:v>
                </c:pt>
                <c:pt idx="4">
                  <c:v>1.6666666666666666E-2</c:v>
                </c:pt>
                <c:pt idx="5">
                  <c:v>2.0833333333333332E-2</c:v>
                </c:pt>
                <c:pt idx="6">
                  <c:v>2.4999999999999998E-2</c:v>
                </c:pt>
                <c:pt idx="7">
                  <c:v>2.9166666666666664E-2</c:v>
                </c:pt>
                <c:pt idx="8">
                  <c:v>3.3333333333333333E-2</c:v>
                </c:pt>
                <c:pt idx="9">
                  <c:v>3.7499999999999999E-2</c:v>
                </c:pt>
                <c:pt idx="10">
                  <c:v>4.1666666666666664E-2</c:v>
                </c:pt>
                <c:pt idx="11">
                  <c:v>4.583333333333333E-2</c:v>
                </c:pt>
                <c:pt idx="12">
                  <c:v>4.9999999999999996E-2</c:v>
                </c:pt>
                <c:pt idx="13">
                  <c:v>5.4166666666666662E-2</c:v>
                </c:pt>
                <c:pt idx="14">
                  <c:v>5.8333333333333327E-2</c:v>
                </c:pt>
                <c:pt idx="15">
                  <c:v>6.2499999999999993E-2</c:v>
                </c:pt>
                <c:pt idx="16">
                  <c:v>6.6666666666666666E-2</c:v>
                </c:pt>
                <c:pt idx="17">
                  <c:v>7.0833333333333331E-2</c:v>
                </c:pt>
                <c:pt idx="18">
                  <c:v>7.4999999999999997E-2</c:v>
                </c:pt>
                <c:pt idx="19">
                  <c:v>7.9166666666666663E-2</c:v>
                </c:pt>
                <c:pt idx="20">
                  <c:v>8.3333333333333329E-2</c:v>
                </c:pt>
                <c:pt idx="21">
                  <c:v>8.7499999999999994E-2</c:v>
                </c:pt>
                <c:pt idx="22">
                  <c:v>9.166666666666666E-2</c:v>
                </c:pt>
                <c:pt idx="23">
                  <c:v>9.5833333333333326E-2</c:v>
                </c:pt>
                <c:pt idx="24">
                  <c:v>9.9999999999999992E-2</c:v>
                </c:pt>
                <c:pt idx="25">
                  <c:v>0.10416666666666666</c:v>
                </c:pt>
                <c:pt idx="26">
                  <c:v>0.10833333333333332</c:v>
                </c:pt>
                <c:pt idx="27">
                  <c:v>0.11249999999999999</c:v>
                </c:pt>
                <c:pt idx="28">
                  <c:v>0.11666666666666665</c:v>
                </c:pt>
                <c:pt idx="29">
                  <c:v>0.12083333333333332</c:v>
                </c:pt>
                <c:pt idx="30">
                  <c:v>0.12499999999999999</c:v>
                </c:pt>
                <c:pt idx="31">
                  <c:v>0.12916666666666665</c:v>
                </c:pt>
                <c:pt idx="32">
                  <c:v>0.13333333333333333</c:v>
                </c:pt>
                <c:pt idx="33">
                  <c:v>0.13750000000000001</c:v>
                </c:pt>
                <c:pt idx="34">
                  <c:v>0.14166666666666669</c:v>
                </c:pt>
                <c:pt idx="35">
                  <c:v>0.14583333333333337</c:v>
                </c:pt>
                <c:pt idx="36">
                  <c:v>0.15000000000000005</c:v>
                </c:pt>
                <c:pt idx="37">
                  <c:v>0.15416666666666673</c:v>
                </c:pt>
                <c:pt idx="38">
                  <c:v>0.15833333333333341</c:v>
                </c:pt>
                <c:pt idx="39">
                  <c:v>0.16250000000000009</c:v>
                </c:pt>
                <c:pt idx="40">
                  <c:v>0.16666666666666677</c:v>
                </c:pt>
                <c:pt idx="41">
                  <c:v>0.17083333333333345</c:v>
                </c:pt>
                <c:pt idx="42">
                  <c:v>0.17500000000000013</c:v>
                </c:pt>
                <c:pt idx="43">
                  <c:v>0.17916666666666681</c:v>
                </c:pt>
                <c:pt idx="44">
                  <c:v>0.18333333333333349</c:v>
                </c:pt>
                <c:pt idx="45">
                  <c:v>0.18750000000000017</c:v>
                </c:pt>
                <c:pt idx="46">
                  <c:v>0.19166666666666685</c:v>
                </c:pt>
                <c:pt idx="47">
                  <c:v>0.19583333333333353</c:v>
                </c:pt>
                <c:pt idx="48">
                  <c:v>0.20000000000000021</c:v>
                </c:pt>
                <c:pt idx="49">
                  <c:v>0.20416666666666689</c:v>
                </c:pt>
                <c:pt idx="50">
                  <c:v>0.20833333333333356</c:v>
                </c:pt>
                <c:pt idx="51">
                  <c:v>0.21250000000000024</c:v>
                </c:pt>
                <c:pt idx="52">
                  <c:v>0.21666666666666692</c:v>
                </c:pt>
                <c:pt idx="53">
                  <c:v>0.2208333333333336</c:v>
                </c:pt>
                <c:pt idx="54">
                  <c:v>0.22500000000000028</c:v>
                </c:pt>
                <c:pt idx="55">
                  <c:v>0.22916666666666696</c:v>
                </c:pt>
                <c:pt idx="56">
                  <c:v>0.23333333333333364</c:v>
                </c:pt>
                <c:pt idx="57">
                  <c:v>0.23750000000000032</c:v>
                </c:pt>
                <c:pt idx="58">
                  <c:v>0.241666666666667</c:v>
                </c:pt>
                <c:pt idx="59">
                  <c:v>0.24583333333333368</c:v>
                </c:pt>
                <c:pt idx="60">
                  <c:v>0.25000000000000033</c:v>
                </c:pt>
                <c:pt idx="61">
                  <c:v>0.25416666666666698</c:v>
                </c:pt>
                <c:pt idx="62">
                  <c:v>0.25833333333333364</c:v>
                </c:pt>
                <c:pt idx="63">
                  <c:v>0.26250000000000029</c:v>
                </c:pt>
                <c:pt idx="64">
                  <c:v>0.26666666666666694</c:v>
                </c:pt>
                <c:pt idx="65">
                  <c:v>0.27083333333333359</c:v>
                </c:pt>
                <c:pt idx="66">
                  <c:v>0.27500000000000024</c:v>
                </c:pt>
                <c:pt idx="67">
                  <c:v>0.2791666666666669</c:v>
                </c:pt>
                <c:pt idx="68">
                  <c:v>0.28333333333333355</c:v>
                </c:pt>
                <c:pt idx="69">
                  <c:v>0.2875000000000002</c:v>
                </c:pt>
                <c:pt idx="70">
                  <c:v>0.29166666666666685</c:v>
                </c:pt>
                <c:pt idx="71">
                  <c:v>0.2958333333333335</c:v>
                </c:pt>
                <c:pt idx="72">
                  <c:v>0.30000000000000016</c:v>
                </c:pt>
                <c:pt idx="73">
                  <c:v>0.30416666666666681</c:v>
                </c:pt>
                <c:pt idx="74">
                  <c:v>0.30833333333333346</c:v>
                </c:pt>
                <c:pt idx="75">
                  <c:v>0.31250000000000011</c:v>
                </c:pt>
                <c:pt idx="76">
                  <c:v>0.31666666666666676</c:v>
                </c:pt>
                <c:pt idx="77">
                  <c:v>0.32083333333333341</c:v>
                </c:pt>
                <c:pt idx="78">
                  <c:v>0.32500000000000007</c:v>
                </c:pt>
                <c:pt idx="79">
                  <c:v>0.32916666666666672</c:v>
                </c:pt>
                <c:pt idx="80">
                  <c:v>0.33333333333333337</c:v>
                </c:pt>
                <c:pt idx="81">
                  <c:v>0.33750000000000002</c:v>
                </c:pt>
                <c:pt idx="82">
                  <c:v>0.34166666666666667</c:v>
                </c:pt>
                <c:pt idx="83">
                  <c:v>0.34583333333333333</c:v>
                </c:pt>
                <c:pt idx="84">
                  <c:v>0.35</c:v>
                </c:pt>
                <c:pt idx="85">
                  <c:v>0.35416666666666663</c:v>
                </c:pt>
                <c:pt idx="86">
                  <c:v>0.35833333333333328</c:v>
                </c:pt>
                <c:pt idx="87">
                  <c:v>0.36249999999999993</c:v>
                </c:pt>
                <c:pt idx="88">
                  <c:v>0.36666666666666659</c:v>
                </c:pt>
                <c:pt idx="89">
                  <c:v>0.37083333333333324</c:v>
                </c:pt>
                <c:pt idx="90">
                  <c:v>0.37499999999999989</c:v>
                </c:pt>
                <c:pt idx="91">
                  <c:v>0.37916666666666654</c:v>
                </c:pt>
                <c:pt idx="92">
                  <c:v>0.38333333333333319</c:v>
                </c:pt>
                <c:pt idx="93">
                  <c:v>0.38749999999999984</c:v>
                </c:pt>
                <c:pt idx="94">
                  <c:v>0.3916666666666665</c:v>
                </c:pt>
                <c:pt idx="95">
                  <c:v>0.39583333333333315</c:v>
                </c:pt>
                <c:pt idx="96">
                  <c:v>0.3999999999999998</c:v>
                </c:pt>
                <c:pt idx="97">
                  <c:v>0.40416666666666645</c:v>
                </c:pt>
                <c:pt idx="98">
                  <c:v>0.4083333333333331</c:v>
                </c:pt>
                <c:pt idx="99">
                  <c:v>0.41249999999999976</c:v>
                </c:pt>
                <c:pt idx="100">
                  <c:v>0.41666666666666641</c:v>
                </c:pt>
                <c:pt idx="101">
                  <c:v>0.42083333333333306</c:v>
                </c:pt>
                <c:pt idx="102">
                  <c:v>0.42499999999999971</c:v>
                </c:pt>
                <c:pt idx="103">
                  <c:v>0.42916666666666636</c:v>
                </c:pt>
                <c:pt idx="104">
                  <c:v>0.43333333333333302</c:v>
                </c:pt>
                <c:pt idx="105">
                  <c:v>0.43749999999999967</c:v>
                </c:pt>
                <c:pt idx="106">
                  <c:v>0.44166666666666632</c:v>
                </c:pt>
                <c:pt idx="107">
                  <c:v>0.44583333333333297</c:v>
                </c:pt>
                <c:pt idx="108">
                  <c:v>0.44999999999999962</c:v>
                </c:pt>
                <c:pt idx="109">
                  <c:v>0.45416666666666627</c:v>
                </c:pt>
                <c:pt idx="110">
                  <c:v>0.45833333333333293</c:v>
                </c:pt>
                <c:pt idx="111">
                  <c:v>0.46249999999999958</c:v>
                </c:pt>
                <c:pt idx="112">
                  <c:v>0.46666666666666623</c:v>
                </c:pt>
                <c:pt idx="113">
                  <c:v>0.47083333333333288</c:v>
                </c:pt>
                <c:pt idx="114">
                  <c:v>0.47499999999999953</c:v>
                </c:pt>
                <c:pt idx="115">
                  <c:v>0.47916666666666619</c:v>
                </c:pt>
                <c:pt idx="116">
                  <c:v>0.48333333333333284</c:v>
                </c:pt>
                <c:pt idx="117">
                  <c:v>0.48749999999999949</c:v>
                </c:pt>
                <c:pt idx="118">
                  <c:v>0.49166666666666614</c:v>
                </c:pt>
                <c:pt idx="119">
                  <c:v>0.49583333333333279</c:v>
                </c:pt>
              </c:numCache>
            </c:numRef>
          </c:xVal>
          <c:yVal>
            <c:numRef>
              <c:f>'4th Order'!$B$2:$B$724</c:f>
              <c:numCache>
                <c:formatCode>General</c:formatCode>
                <c:ptCount val="723"/>
                <c:pt idx="0">
                  <c:v>120.78437599999999</c:v>
                </c:pt>
                <c:pt idx="1">
                  <c:v>123.239295</c:v>
                </c:pt>
                <c:pt idx="2">
                  <c:v>134.71977200000001</c:v>
                </c:pt>
                <c:pt idx="3">
                  <c:v>141.38062099999999</c:v>
                </c:pt>
                <c:pt idx="4">
                  <c:v>142.60841600000001</c:v>
                </c:pt>
                <c:pt idx="5">
                  <c:v>152.862503</c:v>
                </c:pt>
                <c:pt idx="6">
                  <c:v>161.53903700000001</c:v>
                </c:pt>
                <c:pt idx="7">
                  <c:v>169.86596800000001</c:v>
                </c:pt>
                <c:pt idx="8">
                  <c:v>181.52292600000001</c:v>
                </c:pt>
                <c:pt idx="9">
                  <c:v>198.262204</c:v>
                </c:pt>
                <c:pt idx="10">
                  <c:v>211.05879400000001</c:v>
                </c:pt>
                <c:pt idx="11">
                  <c:v>225.34535099999999</c:v>
                </c:pt>
                <c:pt idx="12">
                  <c:v>244.3638</c:v>
                </c:pt>
                <c:pt idx="13">
                  <c:v>256.195896</c:v>
                </c:pt>
                <c:pt idx="14">
                  <c:v>269.167958</c:v>
                </c:pt>
                <c:pt idx="15">
                  <c:v>284.33002099999999</c:v>
                </c:pt>
                <c:pt idx="16">
                  <c:v>300.018259</c:v>
                </c:pt>
                <c:pt idx="17">
                  <c:v>308.87133499999999</c:v>
                </c:pt>
                <c:pt idx="18">
                  <c:v>320.00205599999998</c:v>
                </c:pt>
                <c:pt idx="19">
                  <c:v>329.02886599999999</c:v>
                </c:pt>
                <c:pt idx="20">
                  <c:v>335.07671800000003</c:v>
                </c:pt>
                <c:pt idx="21">
                  <c:v>345.24413600000003</c:v>
                </c:pt>
                <c:pt idx="22">
                  <c:v>350.41452800000002</c:v>
                </c:pt>
                <c:pt idx="23">
                  <c:v>358.91601700000001</c:v>
                </c:pt>
                <c:pt idx="24">
                  <c:v>359.70537200000001</c:v>
                </c:pt>
                <c:pt idx="25">
                  <c:v>375.30584399999998</c:v>
                </c:pt>
                <c:pt idx="26">
                  <c:v>374.42887300000001</c:v>
                </c:pt>
                <c:pt idx="27">
                  <c:v>386.52475900000002</c:v>
                </c:pt>
                <c:pt idx="28">
                  <c:v>391.08218499999998</c:v>
                </c:pt>
                <c:pt idx="29">
                  <c:v>400.63483600000001</c:v>
                </c:pt>
                <c:pt idx="30">
                  <c:v>401.24868700000002</c:v>
                </c:pt>
                <c:pt idx="31">
                  <c:v>403.87862200000001</c:v>
                </c:pt>
                <c:pt idx="32">
                  <c:v>413.78182199999998</c:v>
                </c:pt>
                <c:pt idx="33">
                  <c:v>410.97726899999998</c:v>
                </c:pt>
                <c:pt idx="34">
                  <c:v>417.20044100000001</c:v>
                </c:pt>
                <c:pt idx="35">
                  <c:v>417.02484600000003</c:v>
                </c:pt>
                <c:pt idx="36">
                  <c:v>426.49030900000002</c:v>
                </c:pt>
                <c:pt idx="37">
                  <c:v>414.83417500000002</c:v>
                </c:pt>
                <c:pt idx="38">
                  <c:v>407.82225699999998</c:v>
                </c:pt>
                <c:pt idx="39">
                  <c:v>407.909719</c:v>
                </c:pt>
                <c:pt idx="40">
                  <c:v>396.691261</c:v>
                </c:pt>
                <c:pt idx="41">
                  <c:v>389.50469399999997</c:v>
                </c:pt>
                <c:pt idx="42">
                  <c:v>381.79121900000001</c:v>
                </c:pt>
                <c:pt idx="43">
                  <c:v>380.56424800000002</c:v>
                </c:pt>
                <c:pt idx="44">
                  <c:v>365.139769</c:v>
                </c:pt>
                <c:pt idx="45">
                  <c:v>362.597418</c:v>
                </c:pt>
                <c:pt idx="46">
                  <c:v>348.74890399999998</c:v>
                </c:pt>
                <c:pt idx="47">
                  <c:v>335.69023399999998</c:v>
                </c:pt>
                <c:pt idx="48">
                  <c:v>322.98217499999998</c:v>
                </c:pt>
                <c:pt idx="49">
                  <c:v>311.23656399999999</c:v>
                </c:pt>
                <c:pt idx="50">
                  <c:v>303.34911099999999</c:v>
                </c:pt>
                <c:pt idx="51">
                  <c:v>286.43408399999998</c:v>
                </c:pt>
                <c:pt idx="52">
                  <c:v>283.19023700000002</c:v>
                </c:pt>
                <c:pt idx="53">
                  <c:v>264.60970800000001</c:v>
                </c:pt>
                <c:pt idx="54">
                  <c:v>259.43916300000001</c:v>
                </c:pt>
                <c:pt idx="55">
                  <c:v>237.35230899999999</c:v>
                </c:pt>
                <c:pt idx="56">
                  <c:v>238.841758</c:v>
                </c:pt>
                <c:pt idx="57">
                  <c:v>217.80753200000001</c:v>
                </c:pt>
                <c:pt idx="58">
                  <c:v>209.919895</c:v>
                </c:pt>
                <c:pt idx="59">
                  <c:v>200.71593300000001</c:v>
                </c:pt>
                <c:pt idx="60">
                  <c:v>184.06393299999999</c:v>
                </c:pt>
                <c:pt idx="61">
                  <c:v>173.72229300000001</c:v>
                </c:pt>
                <c:pt idx="62">
                  <c:v>160.749956</c:v>
                </c:pt>
                <c:pt idx="63">
                  <c:v>159.87387100000001</c:v>
                </c:pt>
                <c:pt idx="64">
                  <c:v>147.253243</c:v>
                </c:pt>
                <c:pt idx="65">
                  <c:v>146.90251000000001</c:v>
                </c:pt>
                <c:pt idx="66">
                  <c:v>139.71490499999999</c:v>
                </c:pt>
                <c:pt idx="67">
                  <c:v>129.63675000000001</c:v>
                </c:pt>
                <c:pt idx="68">
                  <c:v>123.589296</c:v>
                </c:pt>
                <c:pt idx="69">
                  <c:v>126.83122</c:v>
                </c:pt>
                <c:pt idx="70">
                  <c:v>116.840191</c:v>
                </c:pt>
                <c:pt idx="71">
                  <c:v>115.175361</c:v>
                </c:pt>
                <c:pt idx="72">
                  <c:v>111.75628399999999</c:v>
                </c:pt>
                <c:pt idx="73">
                  <c:v>110.792615</c:v>
                </c:pt>
                <c:pt idx="74">
                  <c:v>103.167883</c:v>
                </c:pt>
                <c:pt idx="75">
                  <c:v>106.23524999999999</c:v>
                </c:pt>
                <c:pt idx="76">
                  <c:v>102.11547</c:v>
                </c:pt>
                <c:pt idx="77">
                  <c:v>95.717892000000006</c:v>
                </c:pt>
                <c:pt idx="78">
                  <c:v>90.108846999999997</c:v>
                </c:pt>
                <c:pt idx="79">
                  <c:v>88.004660999999999</c:v>
                </c:pt>
                <c:pt idx="80">
                  <c:v>77.224704000000003</c:v>
                </c:pt>
                <c:pt idx="81">
                  <c:v>71.177676000000005</c:v>
                </c:pt>
                <c:pt idx="82">
                  <c:v>69.42398</c:v>
                </c:pt>
                <c:pt idx="83">
                  <c:v>58.818793999999997</c:v>
                </c:pt>
                <c:pt idx="84">
                  <c:v>51.983325999999998</c:v>
                </c:pt>
                <c:pt idx="85">
                  <c:v>47.425443000000001</c:v>
                </c:pt>
                <c:pt idx="86">
                  <c:v>49.440761999999999</c:v>
                </c:pt>
                <c:pt idx="87">
                  <c:v>35.768850999999998</c:v>
                </c:pt>
                <c:pt idx="88">
                  <c:v>42.605051000000003</c:v>
                </c:pt>
                <c:pt idx="89">
                  <c:v>35.593071999999999</c:v>
                </c:pt>
                <c:pt idx="90">
                  <c:v>39.712364000000001</c:v>
                </c:pt>
                <c:pt idx="91">
                  <c:v>40.239027999999998</c:v>
                </c:pt>
                <c:pt idx="92">
                  <c:v>50.054340000000003</c:v>
                </c:pt>
                <c:pt idx="93">
                  <c:v>49.177674000000003</c:v>
                </c:pt>
                <c:pt idx="94">
                  <c:v>50.142473000000003</c:v>
                </c:pt>
                <c:pt idx="95">
                  <c:v>60.396864999999998</c:v>
                </c:pt>
                <c:pt idx="96">
                  <c:v>62.324570000000001</c:v>
                </c:pt>
                <c:pt idx="97">
                  <c:v>70.300645000000003</c:v>
                </c:pt>
                <c:pt idx="98">
                  <c:v>61.097721</c:v>
                </c:pt>
                <c:pt idx="99">
                  <c:v>79.765803000000005</c:v>
                </c:pt>
                <c:pt idx="100">
                  <c:v>75.471709000000004</c:v>
                </c:pt>
                <c:pt idx="101">
                  <c:v>86.339922000000001</c:v>
                </c:pt>
                <c:pt idx="102">
                  <c:v>88.881448000000006</c:v>
                </c:pt>
                <c:pt idx="103">
                  <c:v>90.020529999999994</c:v>
                </c:pt>
                <c:pt idx="104">
                  <c:v>92.475144</c:v>
                </c:pt>
                <c:pt idx="105">
                  <c:v>94.403183999999996</c:v>
                </c:pt>
                <c:pt idx="106">
                  <c:v>103.868464</c:v>
                </c:pt>
                <c:pt idx="107">
                  <c:v>91.511015999999998</c:v>
                </c:pt>
                <c:pt idx="108">
                  <c:v>105.70944</c:v>
                </c:pt>
                <c:pt idx="109">
                  <c:v>105.62127599999999</c:v>
                </c:pt>
                <c:pt idx="110">
                  <c:v>104.21919800000001</c:v>
                </c:pt>
                <c:pt idx="111">
                  <c:v>106.674116</c:v>
                </c:pt>
                <c:pt idx="112">
                  <c:v>106.585617</c:v>
                </c:pt>
                <c:pt idx="113">
                  <c:v>110.266774</c:v>
                </c:pt>
                <c:pt idx="114">
                  <c:v>100.801861</c:v>
                </c:pt>
                <c:pt idx="115">
                  <c:v>108.864879</c:v>
                </c:pt>
                <c:pt idx="116">
                  <c:v>105.62152</c:v>
                </c:pt>
                <c:pt idx="117">
                  <c:v>107.813137</c:v>
                </c:pt>
                <c:pt idx="118">
                  <c:v>110.35484700000001</c:v>
                </c:pt>
                <c:pt idx="119">
                  <c:v>116.752211</c:v>
                </c:pt>
              </c:numCache>
            </c:numRef>
          </c:yVal>
          <c:smooth val="0"/>
        </c:ser>
        <c:ser>
          <c:idx val="1"/>
          <c:order val="1"/>
          <c:tx>
            <c:v>4th Order</c:v>
          </c:tx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'4th Order'!$A$2:$A$724</c:f>
              <c:numCache>
                <c:formatCode>General</c:formatCode>
                <c:ptCount val="723"/>
                <c:pt idx="0">
                  <c:v>0</c:v>
                </c:pt>
                <c:pt idx="1">
                  <c:v>4.1666666666666666E-3</c:v>
                </c:pt>
                <c:pt idx="2">
                  <c:v>8.3333333333333332E-3</c:v>
                </c:pt>
                <c:pt idx="3">
                  <c:v>1.2500000000000001E-2</c:v>
                </c:pt>
                <c:pt idx="4">
                  <c:v>1.6666666666666666E-2</c:v>
                </c:pt>
                <c:pt idx="5">
                  <c:v>2.0833333333333332E-2</c:v>
                </c:pt>
                <c:pt idx="6">
                  <c:v>2.4999999999999998E-2</c:v>
                </c:pt>
                <c:pt idx="7">
                  <c:v>2.9166666666666664E-2</c:v>
                </c:pt>
                <c:pt idx="8">
                  <c:v>3.3333333333333333E-2</c:v>
                </c:pt>
                <c:pt idx="9">
                  <c:v>3.7499999999999999E-2</c:v>
                </c:pt>
                <c:pt idx="10">
                  <c:v>4.1666666666666664E-2</c:v>
                </c:pt>
                <c:pt idx="11">
                  <c:v>4.583333333333333E-2</c:v>
                </c:pt>
                <c:pt idx="12">
                  <c:v>4.9999999999999996E-2</c:v>
                </c:pt>
                <c:pt idx="13">
                  <c:v>5.4166666666666662E-2</c:v>
                </c:pt>
                <c:pt idx="14">
                  <c:v>5.8333333333333327E-2</c:v>
                </c:pt>
                <c:pt idx="15">
                  <c:v>6.2499999999999993E-2</c:v>
                </c:pt>
                <c:pt idx="16">
                  <c:v>6.6666666666666666E-2</c:v>
                </c:pt>
                <c:pt idx="17">
                  <c:v>7.0833333333333331E-2</c:v>
                </c:pt>
                <c:pt idx="18">
                  <c:v>7.4999999999999997E-2</c:v>
                </c:pt>
                <c:pt idx="19">
                  <c:v>7.9166666666666663E-2</c:v>
                </c:pt>
                <c:pt idx="20">
                  <c:v>8.3333333333333329E-2</c:v>
                </c:pt>
                <c:pt idx="21">
                  <c:v>8.7499999999999994E-2</c:v>
                </c:pt>
                <c:pt idx="22">
                  <c:v>9.166666666666666E-2</c:v>
                </c:pt>
                <c:pt idx="23">
                  <c:v>9.5833333333333326E-2</c:v>
                </c:pt>
                <c:pt idx="24">
                  <c:v>9.9999999999999992E-2</c:v>
                </c:pt>
                <c:pt idx="25">
                  <c:v>0.10416666666666666</c:v>
                </c:pt>
                <c:pt idx="26">
                  <c:v>0.10833333333333332</c:v>
                </c:pt>
                <c:pt idx="27">
                  <c:v>0.11249999999999999</c:v>
                </c:pt>
                <c:pt idx="28">
                  <c:v>0.11666666666666665</c:v>
                </c:pt>
                <c:pt idx="29">
                  <c:v>0.12083333333333332</c:v>
                </c:pt>
                <c:pt idx="30">
                  <c:v>0.12499999999999999</c:v>
                </c:pt>
                <c:pt idx="31">
                  <c:v>0.12916666666666665</c:v>
                </c:pt>
                <c:pt idx="32">
                  <c:v>0.13333333333333333</c:v>
                </c:pt>
                <c:pt idx="33">
                  <c:v>0.13750000000000001</c:v>
                </c:pt>
                <c:pt idx="34">
                  <c:v>0.14166666666666669</c:v>
                </c:pt>
                <c:pt idx="35">
                  <c:v>0.14583333333333337</c:v>
                </c:pt>
                <c:pt idx="36">
                  <c:v>0.15000000000000005</c:v>
                </c:pt>
                <c:pt idx="37">
                  <c:v>0.15416666666666673</c:v>
                </c:pt>
                <c:pt idx="38">
                  <c:v>0.15833333333333341</c:v>
                </c:pt>
                <c:pt idx="39">
                  <c:v>0.16250000000000009</c:v>
                </c:pt>
                <c:pt idx="40">
                  <c:v>0.16666666666666677</c:v>
                </c:pt>
                <c:pt idx="41">
                  <c:v>0.17083333333333345</c:v>
                </c:pt>
                <c:pt idx="42">
                  <c:v>0.17500000000000013</c:v>
                </c:pt>
                <c:pt idx="43">
                  <c:v>0.17916666666666681</c:v>
                </c:pt>
                <c:pt idx="44">
                  <c:v>0.18333333333333349</c:v>
                </c:pt>
                <c:pt idx="45">
                  <c:v>0.18750000000000017</c:v>
                </c:pt>
                <c:pt idx="46">
                  <c:v>0.19166666666666685</c:v>
                </c:pt>
                <c:pt idx="47">
                  <c:v>0.19583333333333353</c:v>
                </c:pt>
                <c:pt idx="48">
                  <c:v>0.20000000000000021</c:v>
                </c:pt>
                <c:pt idx="49">
                  <c:v>0.20416666666666689</c:v>
                </c:pt>
                <c:pt idx="50">
                  <c:v>0.20833333333333356</c:v>
                </c:pt>
                <c:pt idx="51">
                  <c:v>0.21250000000000024</c:v>
                </c:pt>
                <c:pt idx="52">
                  <c:v>0.21666666666666692</c:v>
                </c:pt>
                <c:pt idx="53">
                  <c:v>0.2208333333333336</c:v>
                </c:pt>
                <c:pt idx="54">
                  <c:v>0.22500000000000028</c:v>
                </c:pt>
                <c:pt idx="55">
                  <c:v>0.22916666666666696</c:v>
                </c:pt>
                <c:pt idx="56">
                  <c:v>0.23333333333333364</c:v>
                </c:pt>
                <c:pt idx="57">
                  <c:v>0.23750000000000032</c:v>
                </c:pt>
                <c:pt idx="58">
                  <c:v>0.241666666666667</c:v>
                </c:pt>
                <c:pt idx="59">
                  <c:v>0.24583333333333368</c:v>
                </c:pt>
                <c:pt idx="60">
                  <c:v>0.25000000000000033</c:v>
                </c:pt>
                <c:pt idx="61">
                  <c:v>0.25416666666666698</c:v>
                </c:pt>
                <c:pt idx="62">
                  <c:v>0.25833333333333364</c:v>
                </c:pt>
                <c:pt idx="63">
                  <c:v>0.26250000000000029</c:v>
                </c:pt>
                <c:pt idx="64">
                  <c:v>0.26666666666666694</c:v>
                </c:pt>
                <c:pt idx="65">
                  <c:v>0.27083333333333359</c:v>
                </c:pt>
                <c:pt idx="66">
                  <c:v>0.27500000000000024</c:v>
                </c:pt>
                <c:pt idx="67">
                  <c:v>0.2791666666666669</c:v>
                </c:pt>
                <c:pt idx="68">
                  <c:v>0.28333333333333355</c:v>
                </c:pt>
                <c:pt idx="69">
                  <c:v>0.2875000000000002</c:v>
                </c:pt>
                <c:pt idx="70">
                  <c:v>0.29166666666666685</c:v>
                </c:pt>
                <c:pt idx="71">
                  <c:v>0.2958333333333335</c:v>
                </c:pt>
                <c:pt idx="72">
                  <c:v>0.30000000000000016</c:v>
                </c:pt>
                <c:pt idx="73">
                  <c:v>0.30416666666666681</c:v>
                </c:pt>
                <c:pt idx="74">
                  <c:v>0.30833333333333346</c:v>
                </c:pt>
                <c:pt idx="75">
                  <c:v>0.31250000000000011</c:v>
                </c:pt>
                <c:pt idx="76">
                  <c:v>0.31666666666666676</c:v>
                </c:pt>
                <c:pt idx="77">
                  <c:v>0.32083333333333341</c:v>
                </c:pt>
                <c:pt idx="78">
                  <c:v>0.32500000000000007</c:v>
                </c:pt>
                <c:pt idx="79">
                  <c:v>0.32916666666666672</c:v>
                </c:pt>
                <c:pt idx="80">
                  <c:v>0.33333333333333337</c:v>
                </c:pt>
                <c:pt idx="81">
                  <c:v>0.33750000000000002</c:v>
                </c:pt>
                <c:pt idx="82">
                  <c:v>0.34166666666666667</c:v>
                </c:pt>
                <c:pt idx="83">
                  <c:v>0.34583333333333333</c:v>
                </c:pt>
                <c:pt idx="84">
                  <c:v>0.35</c:v>
                </c:pt>
                <c:pt idx="85">
                  <c:v>0.35416666666666663</c:v>
                </c:pt>
                <c:pt idx="86">
                  <c:v>0.35833333333333328</c:v>
                </c:pt>
                <c:pt idx="87">
                  <c:v>0.36249999999999993</c:v>
                </c:pt>
                <c:pt idx="88">
                  <c:v>0.36666666666666659</c:v>
                </c:pt>
                <c:pt idx="89">
                  <c:v>0.37083333333333324</c:v>
                </c:pt>
                <c:pt idx="90">
                  <c:v>0.37499999999999989</c:v>
                </c:pt>
                <c:pt idx="91">
                  <c:v>0.37916666666666654</c:v>
                </c:pt>
                <c:pt idx="92">
                  <c:v>0.38333333333333319</c:v>
                </c:pt>
                <c:pt idx="93">
                  <c:v>0.38749999999999984</c:v>
                </c:pt>
                <c:pt idx="94">
                  <c:v>0.3916666666666665</c:v>
                </c:pt>
                <c:pt idx="95">
                  <c:v>0.39583333333333315</c:v>
                </c:pt>
                <c:pt idx="96">
                  <c:v>0.3999999999999998</c:v>
                </c:pt>
                <c:pt idx="97">
                  <c:v>0.40416666666666645</c:v>
                </c:pt>
                <c:pt idx="98">
                  <c:v>0.4083333333333331</c:v>
                </c:pt>
                <c:pt idx="99">
                  <c:v>0.41249999999999976</c:v>
                </c:pt>
                <c:pt idx="100">
                  <c:v>0.41666666666666641</c:v>
                </c:pt>
                <c:pt idx="101">
                  <c:v>0.42083333333333306</c:v>
                </c:pt>
                <c:pt idx="102">
                  <c:v>0.42499999999999971</c:v>
                </c:pt>
                <c:pt idx="103">
                  <c:v>0.42916666666666636</c:v>
                </c:pt>
                <c:pt idx="104">
                  <c:v>0.43333333333333302</c:v>
                </c:pt>
                <c:pt idx="105">
                  <c:v>0.43749999999999967</c:v>
                </c:pt>
                <c:pt idx="106">
                  <c:v>0.44166666666666632</c:v>
                </c:pt>
                <c:pt idx="107">
                  <c:v>0.44583333333333297</c:v>
                </c:pt>
                <c:pt idx="108">
                  <c:v>0.44999999999999962</c:v>
                </c:pt>
                <c:pt idx="109">
                  <c:v>0.45416666666666627</c:v>
                </c:pt>
                <c:pt idx="110">
                  <c:v>0.45833333333333293</c:v>
                </c:pt>
                <c:pt idx="111">
                  <c:v>0.46249999999999958</c:v>
                </c:pt>
                <c:pt idx="112">
                  <c:v>0.46666666666666623</c:v>
                </c:pt>
                <c:pt idx="113">
                  <c:v>0.47083333333333288</c:v>
                </c:pt>
                <c:pt idx="114">
                  <c:v>0.47499999999999953</c:v>
                </c:pt>
                <c:pt idx="115">
                  <c:v>0.47916666666666619</c:v>
                </c:pt>
                <c:pt idx="116">
                  <c:v>0.48333333333333284</c:v>
                </c:pt>
                <c:pt idx="117">
                  <c:v>0.48749999999999949</c:v>
                </c:pt>
                <c:pt idx="118">
                  <c:v>0.49166666666666614</c:v>
                </c:pt>
                <c:pt idx="119">
                  <c:v>0.49583333333333279</c:v>
                </c:pt>
              </c:numCache>
            </c:numRef>
          </c:xVal>
          <c:yVal>
            <c:numRef>
              <c:f>'4th Order'!$C$2:$C$724</c:f>
              <c:numCache>
                <c:formatCode>General</c:formatCode>
                <c:ptCount val="723"/>
                <c:pt idx="0">
                  <c:v>118.66589764681567</c:v>
                </c:pt>
                <c:pt idx="1">
                  <c:v>123.86233522630326</c:v>
                </c:pt>
                <c:pt idx="2">
                  <c:v>130.1044896445448</c:v>
                </c:pt>
                <c:pt idx="3">
                  <c:v>137.40247464553917</c:v>
                </c:pt>
                <c:pt idx="4">
                  <c:v>145.73794739514057</c:v>
                </c:pt>
                <c:pt idx="5">
                  <c:v>155.06505214001777</c:v>
                </c:pt>
                <c:pt idx="6">
                  <c:v>165.31233705818639</c:v>
                </c:pt>
                <c:pt idx="7">
                  <c:v>176.38554369647929</c:v>
                </c:pt>
                <c:pt idx="8">
                  <c:v>188.17113413832496</c:v>
                </c:pt>
                <c:pt idx="9">
                  <c:v>200.5403930569945</c:v>
                </c:pt>
                <c:pt idx="10">
                  <c:v>213.35392122751691</c:v>
                </c:pt>
                <c:pt idx="11">
                  <c:v>226.46632470606789</c:v>
                </c:pt>
                <c:pt idx="12">
                  <c:v>239.73090018546858</c:v>
                </c:pt>
                <c:pt idx="13">
                  <c:v>253.00412206394378</c:v>
                </c:pt>
                <c:pt idx="14">
                  <c:v>266.14975020315995</c:v>
                </c:pt>
                <c:pt idx="15">
                  <c:v>279.04239851568565</c:v>
                </c:pt>
                <c:pt idx="16">
                  <c:v>291.57043239173277</c:v>
                </c:pt>
                <c:pt idx="17">
                  <c:v>303.63809624271749</c:v>
                </c:pt>
                <c:pt idx="18">
                  <c:v>315.16680956847586</c:v>
                </c:pt>
                <c:pt idx="19">
                  <c:v>326.09560924976876</c:v>
                </c:pt>
                <c:pt idx="20">
                  <c:v>336.38075544792622</c:v>
                </c:pt>
                <c:pt idx="21">
                  <c:v>345.99455677429341</c:v>
                </c:pt>
                <c:pt idx="22">
                  <c:v>354.92350556312556</c:v>
                </c:pt>
                <c:pt idx="23">
                  <c:v>363.16584458231137</c:v>
                </c:pt>
                <c:pt idx="24">
                  <c:v>370.72871100510423</c:v>
                </c:pt>
                <c:pt idx="25">
                  <c:v>377.62502087877408</c:v>
                </c:pt>
                <c:pt idx="26">
                  <c:v>383.87026692257047</c:v>
                </c:pt>
                <c:pt idx="27">
                  <c:v>389.47940388320444</c:v>
                </c:pt>
                <c:pt idx="28">
                  <c:v>394.46398885864693</c:v>
                </c:pt>
                <c:pt idx="29">
                  <c:v>398.82972932905733</c:v>
                </c:pt>
                <c:pt idx="30">
                  <c:v>402.57456981999383</c:v>
                </c:pt>
                <c:pt idx="31">
                  <c:v>405.68742020201762</c:v>
                </c:pt>
                <c:pt idx="32">
                  <c:v>408.14759591109726</c:v>
                </c:pt>
                <c:pt idx="33">
                  <c:v>409.9250043797652</c:v>
                </c:pt>
                <c:pt idx="34">
                  <c:v>410.98107437020775</c:v>
                </c:pt>
                <c:pt idx="35">
                  <c:v>411.27038743913863</c:v>
                </c:pt>
                <c:pt idx="36">
                  <c:v>410.74293517518595</c:v>
                </c:pt>
                <c:pt idx="37">
                  <c:v>409.34689378245929</c:v>
                </c:pt>
                <c:pt idx="38">
                  <c:v>407.03178052966285</c:v>
                </c:pt>
                <c:pt idx="39">
                  <c:v>403.75183580711524</c:v>
                </c:pt>
                <c:pt idx="40">
                  <c:v>399.46946101564021</c:v>
                </c:pt>
                <c:pt idx="41">
                  <c:v>394.15853690519447</c:v>
                </c:pt>
                <c:pt idx="42">
                  <c:v>387.80744958351966</c:v>
                </c:pt>
                <c:pt idx="43">
                  <c:v>380.42166215085012</c:v>
                </c:pt>
                <c:pt idx="44">
                  <c:v>372.02568834177146</c:v>
                </c:pt>
                <c:pt idx="45">
                  <c:v>362.6643498759222</c:v>
                </c:pt>
                <c:pt idx="46">
                  <c:v>352.40323032643664</c:v>
                </c:pt>
                <c:pt idx="47">
                  <c:v>341.32827383353907</c:v>
                </c:pt>
                <c:pt idx="48">
                  <c:v>329.54451533950794</c:v>
                </c:pt>
                <c:pt idx="49">
                  <c:v>317.17396848362671</c:v>
                </c:pt>
                <c:pt idx="50">
                  <c:v>304.35273609550126</c:v>
                </c:pt>
                <c:pt idx="51">
                  <c:v>291.2274446055489</c:v>
                </c:pt>
                <c:pt idx="52">
                  <c:v>277.95113599375662</c:v>
                </c:pt>
                <c:pt idx="53">
                  <c:v>264.67877763535205</c:v>
                </c:pt>
                <c:pt idx="54">
                  <c:v>251.56257032729198</c:v>
                </c:pt>
                <c:pt idx="55">
                  <c:v>238.74724694044525</c:v>
                </c:pt>
                <c:pt idx="56">
                  <c:v>226.36555792621533</c:v>
                </c:pt>
                <c:pt idx="57">
                  <c:v>214.53413506819928</c:v>
                </c:pt>
                <c:pt idx="58">
                  <c:v>203.34991154497143</c:v>
                </c:pt>
                <c:pt idx="59">
                  <c:v>192.88725507119807</c:v>
                </c:pt>
                <c:pt idx="60">
                  <c:v>183.19594247874247</c:v>
                </c:pt>
                <c:pt idx="61">
                  <c:v>174.30006977397551</c:v>
                </c:pt>
                <c:pt idx="62">
                  <c:v>166.19795291745083</c:v>
                </c:pt>
                <c:pt idx="63">
                  <c:v>158.86303297848934</c:v>
                </c:pt>
                <c:pt idx="64">
                  <c:v>152.24575671493551</c:v>
                </c:pt>
                <c:pt idx="65">
                  <c:v>146.27636186804034</c:v>
                </c:pt>
                <c:pt idx="66">
                  <c:v>140.86845736964014</c:v>
                </c:pt>
                <c:pt idx="67">
                  <c:v>135.92325395395994</c:v>
                </c:pt>
                <c:pt idx="68">
                  <c:v>131.33427188901851</c:v>
                </c:pt>
                <c:pt idx="69">
                  <c:v>126.99233098334761</c:v>
                </c:pt>
                <c:pt idx="70">
                  <c:v>122.79061466667952</c:v>
                </c:pt>
                <c:pt idx="71">
                  <c:v>118.62959542178477</c:v>
                </c:pt>
                <c:pt idx="72">
                  <c:v>114.42161341219182</c:v>
                </c:pt>
                <c:pt idx="73">
                  <c:v>110.09491366790326</c:v>
                </c:pt>
                <c:pt idx="74">
                  <c:v>105.59696913094854</c:v>
                </c:pt>
                <c:pt idx="75">
                  <c:v>100.8969463301286</c:v>
                </c:pt>
                <c:pt idx="76">
                  <c:v>95.987206225322282</c:v>
                </c:pt>
                <c:pt idx="77">
                  <c:v>90.883773333893529</c:v>
                </c:pt>
                <c:pt idx="78">
                  <c:v>85.625749908630198</c:v>
                </c:pt>
                <c:pt idx="79">
                  <c:v>80.273696821206229</c:v>
                </c:pt>
                <c:pt idx="80">
                  <c:v>74.907046999423841</c:v>
                </c:pt>
                <c:pt idx="81">
                  <c:v>69.620658874236085</c:v>
                </c:pt>
                <c:pt idx="82">
                  <c:v>64.520654521143626</c:v>
                </c:pt>
                <c:pt idx="83">
                  <c:v>59.719718418640674</c:v>
                </c:pt>
                <c:pt idx="84">
                  <c:v>55.332056633791574</c:v>
                </c:pt>
                <c:pt idx="85">
                  <c:v>51.468231732122661</c:v>
                </c:pt>
                <c:pt idx="86">
                  <c:v>48.230095102688153</c:v>
                </c:pt>
                <c:pt idx="87">
                  <c:v>45.706035383544545</c:v>
                </c:pt>
                <c:pt idx="88">
                  <c:v>43.96674936337201</c:v>
                </c:pt>
                <c:pt idx="89">
                  <c:v>43.061720615156709</c:v>
                </c:pt>
                <c:pt idx="90">
                  <c:v>43.016562058951884</c:v>
                </c:pt>
                <c:pt idx="91">
                  <c:v>43.831342865096843</c:v>
                </c:pt>
                <c:pt idx="92">
                  <c:v>45.479979098847622</c:v>
                </c:pt>
                <c:pt idx="93">
                  <c:v>47.910722999826078</c:v>
                </c:pt>
                <c:pt idx="94">
                  <c:v>51.047739664660611</c:v>
                </c:pt>
                <c:pt idx="95">
                  <c:v>54.793714109958792</c:v>
                </c:pt>
                <c:pt idx="96">
                  <c:v>59.033388174788925</c:v>
                </c:pt>
                <c:pt idx="97">
                  <c:v>63.637887321801131</c:v>
                </c:pt>
                <c:pt idx="98">
                  <c:v>68.469663784843362</c:v>
                </c:pt>
                <c:pt idx="99">
                  <c:v>73.387856113987297</c:v>
                </c:pt>
                <c:pt idx="100">
                  <c:v>78.253847105541851</c:v>
                </c:pt>
                <c:pt idx="101">
                  <c:v>82.936793140087531</c:v>
                </c:pt>
                <c:pt idx="102">
                  <c:v>87.31889846430586</c:v>
                </c:pt>
                <c:pt idx="103">
                  <c:v>91.300217918259804</c:v>
                </c:pt>
                <c:pt idx="104">
                  <c:v>94.802790603347063</c:v>
                </c:pt>
                <c:pt idx="105">
                  <c:v>97.773934199213528</c:v>
                </c:pt>
                <c:pt idx="106">
                  <c:v>100.18856391456892</c:v>
                </c:pt>
                <c:pt idx="107">
                  <c:v>102.05043994336329</c:v>
                </c:pt>
                <c:pt idx="108">
                  <c:v>103.39229110522012</c:v>
                </c:pt>
                <c:pt idx="109">
                  <c:v>104.27480822590746</c:v>
                </c:pt>
                <c:pt idx="110">
                  <c:v>104.78454682544702</c:v>
                </c:pt>
                <c:pt idx="111">
                  <c:v>105.03082289357425</c:v>
                </c:pt>
                <c:pt idx="112">
                  <c:v>105.14172609272853</c:v>
                </c:pt>
                <c:pt idx="113">
                  <c:v>105.25940994730014</c:v>
                </c:pt>
                <c:pt idx="114">
                  <c:v>105.5348469978214</c:v>
                </c:pt>
                <c:pt idx="115">
                  <c:v>106.12225735873318</c:v>
                </c:pt>
                <c:pt idx="116">
                  <c:v>107.17343080084471</c:v>
                </c:pt>
                <c:pt idx="117">
                  <c:v>108.8321649450192</c:v>
                </c:pt>
                <c:pt idx="118">
                  <c:v>111.22903535750611</c:v>
                </c:pt>
                <c:pt idx="119">
                  <c:v>114.47669763081412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05920"/>
        <c:axId val="206806312"/>
      </c:scatterChart>
      <c:valAx>
        <c:axId val="206805920"/>
        <c:scaling>
          <c:orientation val="minMax"/>
          <c:max val="0.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8888955198778211"/>
              <c:y val="0.904763657853689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806312"/>
        <c:crosses val="autoZero"/>
        <c:crossBetween val="midCat"/>
      </c:valAx>
      <c:valAx>
        <c:axId val="2068063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Pedal Reaction Force (N)</a:t>
                </a:r>
              </a:p>
            </c:rich>
          </c:tx>
          <c:layout>
            <c:manualLayout>
              <c:xMode val="edge"/>
              <c:yMode val="edge"/>
              <c:x val="1.5277798499618191E-2"/>
              <c:y val="0.20238134451990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8059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750093248281863"/>
          <c:y val="0.10515893391720517"/>
          <c:w val="0.16527800195041498"/>
          <c:h val="0.121031980546217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1813007794221"/>
          <c:y val="8.2706969344673559E-2"/>
          <c:w val="0.80721275193738073"/>
          <c:h val="0.659149482959065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'4th Order'!$C$1</c:f>
              <c:strCache>
                <c:ptCount val="1"/>
                <c:pt idx="0">
                  <c:v>4th Order PRF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layout>
                <c:manualLayout>
                  <c:xMode val="edge"/>
                  <c:yMode val="edge"/>
                  <c:x val="0.24410557446903611"/>
                  <c:y val="7.518815394970324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</c:trendlineLbl>
          </c:trendline>
          <c:xVal>
            <c:numRef>
              <c:f>'4th Order'!$B$2:$B$724</c:f>
              <c:numCache>
                <c:formatCode>General</c:formatCode>
                <c:ptCount val="723"/>
                <c:pt idx="0">
                  <c:v>120.78437599999999</c:v>
                </c:pt>
                <c:pt idx="1">
                  <c:v>123.239295</c:v>
                </c:pt>
                <c:pt idx="2">
                  <c:v>134.71977200000001</c:v>
                </c:pt>
                <c:pt idx="3">
                  <c:v>141.38062099999999</c:v>
                </c:pt>
                <c:pt idx="4">
                  <c:v>142.60841600000001</c:v>
                </c:pt>
                <c:pt idx="5">
                  <c:v>152.862503</c:v>
                </c:pt>
                <c:pt idx="6">
                  <c:v>161.53903700000001</c:v>
                </c:pt>
                <c:pt idx="7">
                  <c:v>169.86596800000001</c:v>
                </c:pt>
                <c:pt idx="8">
                  <c:v>181.52292600000001</c:v>
                </c:pt>
                <c:pt idx="9">
                  <c:v>198.262204</c:v>
                </c:pt>
                <c:pt idx="10">
                  <c:v>211.05879400000001</c:v>
                </c:pt>
                <c:pt idx="11">
                  <c:v>225.34535099999999</c:v>
                </c:pt>
                <c:pt idx="12">
                  <c:v>244.3638</c:v>
                </c:pt>
                <c:pt idx="13">
                  <c:v>256.195896</c:v>
                </c:pt>
                <c:pt idx="14">
                  <c:v>269.167958</c:v>
                </c:pt>
                <c:pt idx="15">
                  <c:v>284.33002099999999</c:v>
                </c:pt>
                <c:pt idx="16">
                  <c:v>300.018259</c:v>
                </c:pt>
                <c:pt idx="17">
                  <c:v>308.87133499999999</c:v>
                </c:pt>
                <c:pt idx="18">
                  <c:v>320.00205599999998</c:v>
                </c:pt>
                <c:pt idx="19">
                  <c:v>329.02886599999999</c:v>
                </c:pt>
                <c:pt idx="20">
                  <c:v>335.07671800000003</c:v>
                </c:pt>
                <c:pt idx="21">
                  <c:v>345.24413600000003</c:v>
                </c:pt>
                <c:pt idx="22">
                  <c:v>350.41452800000002</c:v>
                </c:pt>
                <c:pt idx="23">
                  <c:v>358.91601700000001</c:v>
                </c:pt>
                <c:pt idx="24">
                  <c:v>359.70537200000001</c:v>
                </c:pt>
                <c:pt idx="25">
                  <c:v>375.30584399999998</c:v>
                </c:pt>
                <c:pt idx="26">
                  <c:v>374.42887300000001</c:v>
                </c:pt>
                <c:pt idx="27">
                  <c:v>386.52475900000002</c:v>
                </c:pt>
                <c:pt idx="28">
                  <c:v>391.08218499999998</c:v>
                </c:pt>
                <c:pt idx="29">
                  <c:v>400.63483600000001</c:v>
                </c:pt>
                <c:pt idx="30">
                  <c:v>401.24868700000002</c:v>
                </c:pt>
                <c:pt idx="31">
                  <c:v>403.87862200000001</c:v>
                </c:pt>
                <c:pt idx="32">
                  <c:v>413.78182199999998</c:v>
                </c:pt>
                <c:pt idx="33">
                  <c:v>410.97726899999998</c:v>
                </c:pt>
                <c:pt idx="34">
                  <c:v>417.20044100000001</c:v>
                </c:pt>
                <c:pt idx="35">
                  <c:v>417.02484600000003</c:v>
                </c:pt>
                <c:pt idx="36">
                  <c:v>426.49030900000002</c:v>
                </c:pt>
                <c:pt idx="37">
                  <c:v>414.83417500000002</c:v>
                </c:pt>
                <c:pt idx="38">
                  <c:v>407.82225699999998</c:v>
                </c:pt>
                <c:pt idx="39">
                  <c:v>407.909719</c:v>
                </c:pt>
                <c:pt idx="40">
                  <c:v>396.691261</c:v>
                </c:pt>
                <c:pt idx="41">
                  <c:v>389.50469399999997</c:v>
                </c:pt>
                <c:pt idx="42">
                  <c:v>381.79121900000001</c:v>
                </c:pt>
                <c:pt idx="43">
                  <c:v>380.56424800000002</c:v>
                </c:pt>
                <c:pt idx="44">
                  <c:v>365.139769</c:v>
                </c:pt>
                <c:pt idx="45">
                  <c:v>362.597418</c:v>
                </c:pt>
                <c:pt idx="46">
                  <c:v>348.74890399999998</c:v>
                </c:pt>
                <c:pt idx="47">
                  <c:v>335.69023399999998</c:v>
                </c:pt>
                <c:pt idx="48">
                  <c:v>322.98217499999998</c:v>
                </c:pt>
                <c:pt idx="49">
                  <c:v>311.23656399999999</c:v>
                </c:pt>
                <c:pt idx="50">
                  <c:v>303.34911099999999</c:v>
                </c:pt>
                <c:pt idx="51">
                  <c:v>286.43408399999998</c:v>
                </c:pt>
                <c:pt idx="52">
                  <c:v>283.19023700000002</c:v>
                </c:pt>
                <c:pt idx="53">
                  <c:v>264.60970800000001</c:v>
                </c:pt>
                <c:pt idx="54">
                  <c:v>259.43916300000001</c:v>
                </c:pt>
                <c:pt idx="55">
                  <c:v>237.35230899999999</c:v>
                </c:pt>
                <c:pt idx="56">
                  <c:v>238.841758</c:v>
                </c:pt>
                <c:pt idx="57">
                  <c:v>217.80753200000001</c:v>
                </c:pt>
                <c:pt idx="58">
                  <c:v>209.919895</c:v>
                </c:pt>
                <c:pt idx="59">
                  <c:v>200.71593300000001</c:v>
                </c:pt>
                <c:pt idx="60">
                  <c:v>184.06393299999999</c:v>
                </c:pt>
                <c:pt idx="61">
                  <c:v>173.72229300000001</c:v>
                </c:pt>
                <c:pt idx="62">
                  <c:v>160.749956</c:v>
                </c:pt>
                <c:pt idx="63">
                  <c:v>159.87387100000001</c:v>
                </c:pt>
                <c:pt idx="64">
                  <c:v>147.253243</c:v>
                </c:pt>
                <c:pt idx="65">
                  <c:v>146.90251000000001</c:v>
                </c:pt>
                <c:pt idx="66">
                  <c:v>139.71490499999999</c:v>
                </c:pt>
                <c:pt idx="67">
                  <c:v>129.63675000000001</c:v>
                </c:pt>
                <c:pt idx="68">
                  <c:v>123.589296</c:v>
                </c:pt>
                <c:pt idx="69">
                  <c:v>126.83122</c:v>
                </c:pt>
                <c:pt idx="70">
                  <c:v>116.840191</c:v>
                </c:pt>
                <c:pt idx="71">
                  <c:v>115.175361</c:v>
                </c:pt>
                <c:pt idx="72">
                  <c:v>111.75628399999999</c:v>
                </c:pt>
                <c:pt idx="73">
                  <c:v>110.792615</c:v>
                </c:pt>
                <c:pt idx="74">
                  <c:v>103.167883</c:v>
                </c:pt>
                <c:pt idx="75">
                  <c:v>106.23524999999999</c:v>
                </c:pt>
                <c:pt idx="76">
                  <c:v>102.11547</c:v>
                </c:pt>
                <c:pt idx="77">
                  <c:v>95.717892000000006</c:v>
                </c:pt>
                <c:pt idx="78">
                  <c:v>90.108846999999997</c:v>
                </c:pt>
                <c:pt idx="79">
                  <c:v>88.004660999999999</c:v>
                </c:pt>
                <c:pt idx="80">
                  <c:v>77.224704000000003</c:v>
                </c:pt>
                <c:pt idx="81">
                  <c:v>71.177676000000005</c:v>
                </c:pt>
                <c:pt idx="82">
                  <c:v>69.42398</c:v>
                </c:pt>
                <c:pt idx="83">
                  <c:v>58.818793999999997</c:v>
                </c:pt>
                <c:pt idx="84">
                  <c:v>51.983325999999998</c:v>
                </c:pt>
                <c:pt idx="85">
                  <c:v>47.425443000000001</c:v>
                </c:pt>
                <c:pt idx="86">
                  <c:v>49.440761999999999</c:v>
                </c:pt>
                <c:pt idx="87">
                  <c:v>35.768850999999998</c:v>
                </c:pt>
                <c:pt idx="88">
                  <c:v>42.605051000000003</c:v>
                </c:pt>
                <c:pt idx="89">
                  <c:v>35.593071999999999</c:v>
                </c:pt>
                <c:pt idx="90">
                  <c:v>39.712364000000001</c:v>
                </c:pt>
                <c:pt idx="91">
                  <c:v>40.239027999999998</c:v>
                </c:pt>
                <c:pt idx="92">
                  <c:v>50.054340000000003</c:v>
                </c:pt>
                <c:pt idx="93">
                  <c:v>49.177674000000003</c:v>
                </c:pt>
                <c:pt idx="94">
                  <c:v>50.142473000000003</c:v>
                </c:pt>
                <c:pt idx="95">
                  <c:v>60.396864999999998</c:v>
                </c:pt>
                <c:pt idx="96">
                  <c:v>62.324570000000001</c:v>
                </c:pt>
                <c:pt idx="97">
                  <c:v>70.300645000000003</c:v>
                </c:pt>
                <c:pt idx="98">
                  <c:v>61.097721</c:v>
                </c:pt>
                <c:pt idx="99">
                  <c:v>79.765803000000005</c:v>
                </c:pt>
                <c:pt idx="100">
                  <c:v>75.471709000000004</c:v>
                </c:pt>
                <c:pt idx="101">
                  <c:v>86.339922000000001</c:v>
                </c:pt>
                <c:pt idx="102">
                  <c:v>88.881448000000006</c:v>
                </c:pt>
                <c:pt idx="103">
                  <c:v>90.020529999999994</c:v>
                </c:pt>
                <c:pt idx="104">
                  <c:v>92.475144</c:v>
                </c:pt>
                <c:pt idx="105">
                  <c:v>94.403183999999996</c:v>
                </c:pt>
                <c:pt idx="106">
                  <c:v>103.868464</c:v>
                </c:pt>
                <c:pt idx="107">
                  <c:v>91.511015999999998</c:v>
                </c:pt>
                <c:pt idx="108">
                  <c:v>105.70944</c:v>
                </c:pt>
                <c:pt idx="109">
                  <c:v>105.62127599999999</c:v>
                </c:pt>
                <c:pt idx="110">
                  <c:v>104.21919800000001</c:v>
                </c:pt>
                <c:pt idx="111">
                  <c:v>106.674116</c:v>
                </c:pt>
                <c:pt idx="112">
                  <c:v>106.585617</c:v>
                </c:pt>
                <c:pt idx="113">
                  <c:v>110.266774</c:v>
                </c:pt>
                <c:pt idx="114">
                  <c:v>100.801861</c:v>
                </c:pt>
                <c:pt idx="115">
                  <c:v>108.864879</c:v>
                </c:pt>
                <c:pt idx="116">
                  <c:v>105.62152</c:v>
                </c:pt>
                <c:pt idx="117">
                  <c:v>107.813137</c:v>
                </c:pt>
                <c:pt idx="118">
                  <c:v>110.35484700000001</c:v>
                </c:pt>
                <c:pt idx="119">
                  <c:v>116.752211</c:v>
                </c:pt>
              </c:numCache>
            </c:numRef>
          </c:xVal>
          <c:yVal>
            <c:numRef>
              <c:f>'4th Order'!$C$2:$C$724</c:f>
              <c:numCache>
                <c:formatCode>General</c:formatCode>
                <c:ptCount val="723"/>
                <c:pt idx="0">
                  <c:v>118.66589764681567</c:v>
                </c:pt>
                <c:pt idx="1">
                  <c:v>123.86233522630326</c:v>
                </c:pt>
                <c:pt idx="2">
                  <c:v>130.1044896445448</c:v>
                </c:pt>
                <c:pt idx="3">
                  <c:v>137.40247464553917</c:v>
                </c:pt>
                <c:pt idx="4">
                  <c:v>145.73794739514057</c:v>
                </c:pt>
                <c:pt idx="5">
                  <c:v>155.06505214001777</c:v>
                </c:pt>
                <c:pt idx="6">
                  <c:v>165.31233705818639</c:v>
                </c:pt>
                <c:pt idx="7">
                  <c:v>176.38554369647929</c:v>
                </c:pt>
                <c:pt idx="8">
                  <c:v>188.17113413832496</c:v>
                </c:pt>
                <c:pt idx="9">
                  <c:v>200.5403930569945</c:v>
                </c:pt>
                <c:pt idx="10">
                  <c:v>213.35392122751691</c:v>
                </c:pt>
                <c:pt idx="11">
                  <c:v>226.46632470606789</c:v>
                </c:pt>
                <c:pt idx="12">
                  <c:v>239.73090018546858</c:v>
                </c:pt>
                <c:pt idx="13">
                  <c:v>253.00412206394378</c:v>
                </c:pt>
                <c:pt idx="14">
                  <c:v>266.14975020315995</c:v>
                </c:pt>
                <c:pt idx="15">
                  <c:v>279.04239851568565</c:v>
                </c:pt>
                <c:pt idx="16">
                  <c:v>291.57043239173277</c:v>
                </c:pt>
                <c:pt idx="17">
                  <c:v>303.63809624271749</c:v>
                </c:pt>
                <c:pt idx="18">
                  <c:v>315.16680956847586</c:v>
                </c:pt>
                <c:pt idx="19">
                  <c:v>326.09560924976876</c:v>
                </c:pt>
                <c:pt idx="20">
                  <c:v>336.38075544792622</c:v>
                </c:pt>
                <c:pt idx="21">
                  <c:v>345.99455677429341</c:v>
                </c:pt>
                <c:pt idx="22">
                  <c:v>354.92350556312556</c:v>
                </c:pt>
                <c:pt idx="23">
                  <c:v>363.16584458231137</c:v>
                </c:pt>
                <c:pt idx="24">
                  <c:v>370.72871100510423</c:v>
                </c:pt>
                <c:pt idx="25">
                  <c:v>377.62502087877408</c:v>
                </c:pt>
                <c:pt idx="26">
                  <c:v>383.87026692257047</c:v>
                </c:pt>
                <c:pt idx="27">
                  <c:v>389.47940388320444</c:v>
                </c:pt>
                <c:pt idx="28">
                  <c:v>394.46398885864693</c:v>
                </c:pt>
                <c:pt idx="29">
                  <c:v>398.82972932905733</c:v>
                </c:pt>
                <c:pt idx="30">
                  <c:v>402.57456981999383</c:v>
                </c:pt>
                <c:pt idx="31">
                  <c:v>405.68742020201762</c:v>
                </c:pt>
                <c:pt idx="32">
                  <c:v>408.14759591109726</c:v>
                </c:pt>
                <c:pt idx="33">
                  <c:v>409.9250043797652</c:v>
                </c:pt>
                <c:pt idx="34">
                  <c:v>410.98107437020775</c:v>
                </c:pt>
                <c:pt idx="35">
                  <c:v>411.27038743913863</c:v>
                </c:pt>
                <c:pt idx="36">
                  <c:v>410.74293517518595</c:v>
                </c:pt>
                <c:pt idx="37">
                  <c:v>409.34689378245929</c:v>
                </c:pt>
                <c:pt idx="38">
                  <c:v>407.03178052966285</c:v>
                </c:pt>
                <c:pt idx="39">
                  <c:v>403.75183580711524</c:v>
                </c:pt>
                <c:pt idx="40">
                  <c:v>399.46946101564021</c:v>
                </c:pt>
                <c:pt idx="41">
                  <c:v>394.15853690519447</c:v>
                </c:pt>
                <c:pt idx="42">
                  <c:v>387.80744958351966</c:v>
                </c:pt>
                <c:pt idx="43">
                  <c:v>380.42166215085012</c:v>
                </c:pt>
                <c:pt idx="44">
                  <c:v>372.02568834177146</c:v>
                </c:pt>
                <c:pt idx="45">
                  <c:v>362.6643498759222</c:v>
                </c:pt>
                <c:pt idx="46">
                  <c:v>352.40323032643664</c:v>
                </c:pt>
                <c:pt idx="47">
                  <c:v>341.32827383353907</c:v>
                </c:pt>
                <c:pt idx="48">
                  <c:v>329.54451533950794</c:v>
                </c:pt>
                <c:pt idx="49">
                  <c:v>317.17396848362671</c:v>
                </c:pt>
                <c:pt idx="50">
                  <c:v>304.35273609550126</c:v>
                </c:pt>
                <c:pt idx="51">
                  <c:v>291.2274446055489</c:v>
                </c:pt>
                <c:pt idx="52">
                  <c:v>277.95113599375662</c:v>
                </c:pt>
                <c:pt idx="53">
                  <c:v>264.67877763535205</c:v>
                </c:pt>
                <c:pt idx="54">
                  <c:v>251.56257032729198</c:v>
                </c:pt>
                <c:pt idx="55">
                  <c:v>238.74724694044525</c:v>
                </c:pt>
                <c:pt idx="56">
                  <c:v>226.36555792621533</c:v>
                </c:pt>
                <c:pt idx="57">
                  <c:v>214.53413506819928</c:v>
                </c:pt>
                <c:pt idx="58">
                  <c:v>203.34991154497143</c:v>
                </c:pt>
                <c:pt idx="59">
                  <c:v>192.88725507119807</c:v>
                </c:pt>
                <c:pt idx="60">
                  <c:v>183.19594247874247</c:v>
                </c:pt>
                <c:pt idx="61">
                  <c:v>174.30006977397551</c:v>
                </c:pt>
                <c:pt idx="62">
                  <c:v>166.19795291745083</c:v>
                </c:pt>
                <c:pt idx="63">
                  <c:v>158.86303297848934</c:v>
                </c:pt>
                <c:pt idx="64">
                  <c:v>152.24575671493551</c:v>
                </c:pt>
                <c:pt idx="65">
                  <c:v>146.27636186804034</c:v>
                </c:pt>
                <c:pt idx="66">
                  <c:v>140.86845736964014</c:v>
                </c:pt>
                <c:pt idx="67">
                  <c:v>135.92325395395994</c:v>
                </c:pt>
                <c:pt idx="68">
                  <c:v>131.33427188901851</c:v>
                </c:pt>
                <c:pt idx="69">
                  <c:v>126.99233098334761</c:v>
                </c:pt>
                <c:pt idx="70">
                  <c:v>122.79061466667952</c:v>
                </c:pt>
                <c:pt idx="71">
                  <c:v>118.62959542178477</c:v>
                </c:pt>
                <c:pt idx="72">
                  <c:v>114.42161341219182</c:v>
                </c:pt>
                <c:pt idx="73">
                  <c:v>110.09491366790326</c:v>
                </c:pt>
                <c:pt idx="74">
                  <c:v>105.59696913094854</c:v>
                </c:pt>
                <c:pt idx="75">
                  <c:v>100.8969463301286</c:v>
                </c:pt>
                <c:pt idx="76">
                  <c:v>95.987206225322282</c:v>
                </c:pt>
                <c:pt idx="77">
                  <c:v>90.883773333893529</c:v>
                </c:pt>
                <c:pt idx="78">
                  <c:v>85.625749908630198</c:v>
                </c:pt>
                <c:pt idx="79">
                  <c:v>80.273696821206229</c:v>
                </c:pt>
                <c:pt idx="80">
                  <c:v>74.907046999423841</c:v>
                </c:pt>
                <c:pt idx="81">
                  <c:v>69.620658874236085</c:v>
                </c:pt>
                <c:pt idx="82">
                  <c:v>64.520654521143626</c:v>
                </c:pt>
                <c:pt idx="83">
                  <c:v>59.719718418640674</c:v>
                </c:pt>
                <c:pt idx="84">
                  <c:v>55.332056633791574</c:v>
                </c:pt>
                <c:pt idx="85">
                  <c:v>51.468231732122661</c:v>
                </c:pt>
                <c:pt idx="86">
                  <c:v>48.230095102688153</c:v>
                </c:pt>
                <c:pt idx="87">
                  <c:v>45.706035383544545</c:v>
                </c:pt>
                <c:pt idx="88">
                  <c:v>43.96674936337201</c:v>
                </c:pt>
                <c:pt idx="89">
                  <c:v>43.061720615156709</c:v>
                </c:pt>
                <c:pt idx="90">
                  <c:v>43.016562058951884</c:v>
                </c:pt>
                <c:pt idx="91">
                  <c:v>43.831342865096843</c:v>
                </c:pt>
                <c:pt idx="92">
                  <c:v>45.479979098847622</c:v>
                </c:pt>
                <c:pt idx="93">
                  <c:v>47.910722999826078</c:v>
                </c:pt>
                <c:pt idx="94">
                  <c:v>51.047739664660611</c:v>
                </c:pt>
                <c:pt idx="95">
                  <c:v>54.793714109958792</c:v>
                </c:pt>
                <c:pt idx="96">
                  <c:v>59.033388174788925</c:v>
                </c:pt>
                <c:pt idx="97">
                  <c:v>63.637887321801131</c:v>
                </c:pt>
                <c:pt idx="98">
                  <c:v>68.469663784843362</c:v>
                </c:pt>
                <c:pt idx="99">
                  <c:v>73.387856113987297</c:v>
                </c:pt>
                <c:pt idx="100">
                  <c:v>78.253847105541851</c:v>
                </c:pt>
                <c:pt idx="101">
                  <c:v>82.936793140087531</c:v>
                </c:pt>
                <c:pt idx="102">
                  <c:v>87.31889846430586</c:v>
                </c:pt>
                <c:pt idx="103">
                  <c:v>91.300217918259804</c:v>
                </c:pt>
                <c:pt idx="104">
                  <c:v>94.802790603347063</c:v>
                </c:pt>
                <c:pt idx="105">
                  <c:v>97.773934199213528</c:v>
                </c:pt>
                <c:pt idx="106">
                  <c:v>100.18856391456892</c:v>
                </c:pt>
                <c:pt idx="107">
                  <c:v>102.05043994336329</c:v>
                </c:pt>
                <c:pt idx="108">
                  <c:v>103.39229110522012</c:v>
                </c:pt>
                <c:pt idx="109">
                  <c:v>104.27480822590746</c:v>
                </c:pt>
                <c:pt idx="110">
                  <c:v>104.78454682544702</c:v>
                </c:pt>
                <c:pt idx="111">
                  <c:v>105.03082289357425</c:v>
                </c:pt>
                <c:pt idx="112">
                  <c:v>105.14172609272853</c:v>
                </c:pt>
                <c:pt idx="113">
                  <c:v>105.25940994730014</c:v>
                </c:pt>
                <c:pt idx="114">
                  <c:v>105.5348469978214</c:v>
                </c:pt>
                <c:pt idx="115">
                  <c:v>106.12225735873318</c:v>
                </c:pt>
                <c:pt idx="116">
                  <c:v>107.17343080084471</c:v>
                </c:pt>
                <c:pt idx="117">
                  <c:v>108.8321649450192</c:v>
                </c:pt>
                <c:pt idx="118">
                  <c:v>111.22903535750611</c:v>
                </c:pt>
                <c:pt idx="119">
                  <c:v>114.47669763081412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07096"/>
        <c:axId val="206807488"/>
      </c:scatterChart>
      <c:valAx>
        <c:axId val="206807096"/>
        <c:scaling>
          <c:orientation val="minMax"/>
          <c:max val="450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4th Order Approximation PRF (N)</a:t>
                </a:r>
              </a:p>
            </c:rich>
          </c:tx>
          <c:layout>
            <c:manualLayout>
              <c:xMode val="edge"/>
              <c:yMode val="edge"/>
              <c:x val="0.33425820140362333"/>
              <c:y val="0.86967631401823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807488"/>
        <c:crosses val="autoZero"/>
        <c:crossBetween val="midCat"/>
        <c:majorUnit val="50"/>
      </c:valAx>
      <c:valAx>
        <c:axId val="2068074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Raw PRF (N)</a:t>
                </a:r>
              </a:p>
            </c:rich>
          </c:tx>
          <c:layout>
            <c:manualLayout>
              <c:xMode val="edge"/>
              <c:yMode val="edge"/>
              <c:x val="2.2191415860821465E-2"/>
              <c:y val="0.25062717983234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80709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8988096017601"/>
          <c:y val="7.4074265444840873E-2"/>
          <c:w val="0.55938801968843477"/>
          <c:h val="0.85449956209584288"/>
        </c:manualLayout>
      </c:layout>
      <c:scatterChart>
        <c:scatterStyle val="lineMarker"/>
        <c:varyColors val="0"/>
        <c:ser>
          <c:idx val="0"/>
          <c:order val="0"/>
          <c:tx>
            <c:strRef>
              <c:f>'4th Order'!$I$1</c:f>
              <c:strCache>
                <c:ptCount val="1"/>
                <c:pt idx="0">
                  <c:v>Mean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Ref>
              <c:f>'4th Order'!$I$2:$I$121</c:f>
              <c:numCache>
                <c:formatCode>General</c:formatCode>
                <c:ptCount val="120"/>
                <c:pt idx="0">
                  <c:v>198.4788251156819</c:v>
                </c:pt>
                <c:pt idx="1">
                  <c:v>198.4788251156819</c:v>
                </c:pt>
                <c:pt idx="2">
                  <c:v>198.4788251156819</c:v>
                </c:pt>
                <c:pt idx="3">
                  <c:v>198.4788251156819</c:v>
                </c:pt>
                <c:pt idx="4">
                  <c:v>198.4788251156819</c:v>
                </c:pt>
                <c:pt idx="5">
                  <c:v>198.4788251156819</c:v>
                </c:pt>
                <c:pt idx="6">
                  <c:v>198.4788251156819</c:v>
                </c:pt>
                <c:pt idx="7">
                  <c:v>198.4788251156819</c:v>
                </c:pt>
                <c:pt idx="8">
                  <c:v>198.4788251156819</c:v>
                </c:pt>
                <c:pt idx="9">
                  <c:v>198.4788251156819</c:v>
                </c:pt>
                <c:pt idx="10">
                  <c:v>198.4788251156819</c:v>
                </c:pt>
                <c:pt idx="11">
                  <c:v>198.4788251156819</c:v>
                </c:pt>
                <c:pt idx="12">
                  <c:v>198.4788251156819</c:v>
                </c:pt>
                <c:pt idx="13">
                  <c:v>198.4788251156819</c:v>
                </c:pt>
                <c:pt idx="14">
                  <c:v>198.4788251156819</c:v>
                </c:pt>
                <c:pt idx="15">
                  <c:v>198.4788251156819</c:v>
                </c:pt>
                <c:pt idx="16">
                  <c:v>198.4788251156819</c:v>
                </c:pt>
                <c:pt idx="17">
                  <c:v>198.4788251156819</c:v>
                </c:pt>
                <c:pt idx="18">
                  <c:v>198.4788251156819</c:v>
                </c:pt>
                <c:pt idx="19">
                  <c:v>198.4788251156819</c:v>
                </c:pt>
                <c:pt idx="20">
                  <c:v>198.4788251156819</c:v>
                </c:pt>
                <c:pt idx="21">
                  <c:v>198.4788251156819</c:v>
                </c:pt>
                <c:pt idx="22">
                  <c:v>198.4788251156819</c:v>
                </c:pt>
                <c:pt idx="23">
                  <c:v>198.4788251156819</c:v>
                </c:pt>
                <c:pt idx="24">
                  <c:v>198.4788251156819</c:v>
                </c:pt>
                <c:pt idx="25">
                  <c:v>198.4788251156819</c:v>
                </c:pt>
                <c:pt idx="26">
                  <c:v>198.4788251156819</c:v>
                </c:pt>
                <c:pt idx="27">
                  <c:v>198.4788251156819</c:v>
                </c:pt>
                <c:pt idx="28">
                  <c:v>198.4788251156819</c:v>
                </c:pt>
                <c:pt idx="29">
                  <c:v>198.4788251156819</c:v>
                </c:pt>
                <c:pt idx="30">
                  <c:v>198.4788251156819</c:v>
                </c:pt>
                <c:pt idx="31">
                  <c:v>198.4788251156819</c:v>
                </c:pt>
                <c:pt idx="32">
                  <c:v>198.4788251156819</c:v>
                </c:pt>
                <c:pt idx="33">
                  <c:v>198.4788251156819</c:v>
                </c:pt>
                <c:pt idx="34">
                  <c:v>198.4788251156819</c:v>
                </c:pt>
                <c:pt idx="35">
                  <c:v>198.4788251156819</c:v>
                </c:pt>
                <c:pt idx="36">
                  <c:v>198.4788251156819</c:v>
                </c:pt>
                <c:pt idx="37">
                  <c:v>198.4788251156819</c:v>
                </c:pt>
                <c:pt idx="38">
                  <c:v>198.4788251156819</c:v>
                </c:pt>
                <c:pt idx="39">
                  <c:v>198.4788251156819</c:v>
                </c:pt>
                <c:pt idx="40">
                  <c:v>198.4788251156819</c:v>
                </c:pt>
                <c:pt idx="41">
                  <c:v>198.4788251156819</c:v>
                </c:pt>
                <c:pt idx="42">
                  <c:v>198.4788251156819</c:v>
                </c:pt>
                <c:pt idx="43">
                  <c:v>198.4788251156819</c:v>
                </c:pt>
                <c:pt idx="44">
                  <c:v>198.4788251156819</c:v>
                </c:pt>
                <c:pt idx="45">
                  <c:v>198.4788251156819</c:v>
                </c:pt>
                <c:pt idx="46">
                  <c:v>198.4788251156819</c:v>
                </c:pt>
                <c:pt idx="47">
                  <c:v>198.4788251156819</c:v>
                </c:pt>
                <c:pt idx="48">
                  <c:v>198.4788251156819</c:v>
                </c:pt>
                <c:pt idx="49">
                  <c:v>198.4788251156819</c:v>
                </c:pt>
                <c:pt idx="50">
                  <c:v>198.4788251156819</c:v>
                </c:pt>
                <c:pt idx="51">
                  <c:v>198.4788251156819</c:v>
                </c:pt>
                <c:pt idx="52">
                  <c:v>198.4788251156819</c:v>
                </c:pt>
                <c:pt idx="53">
                  <c:v>198.4788251156819</c:v>
                </c:pt>
                <c:pt idx="54">
                  <c:v>198.4788251156819</c:v>
                </c:pt>
                <c:pt idx="55">
                  <c:v>198.4788251156819</c:v>
                </c:pt>
                <c:pt idx="56">
                  <c:v>198.4788251156819</c:v>
                </c:pt>
                <c:pt idx="57">
                  <c:v>198.4788251156819</c:v>
                </c:pt>
                <c:pt idx="58">
                  <c:v>198.4788251156819</c:v>
                </c:pt>
                <c:pt idx="59">
                  <c:v>198.4788251156819</c:v>
                </c:pt>
                <c:pt idx="60">
                  <c:v>198.4788251156819</c:v>
                </c:pt>
                <c:pt idx="61">
                  <c:v>198.4788251156819</c:v>
                </c:pt>
                <c:pt idx="62">
                  <c:v>198.4788251156819</c:v>
                </c:pt>
                <c:pt idx="63">
                  <c:v>198.4788251156819</c:v>
                </c:pt>
                <c:pt idx="64">
                  <c:v>198.4788251156819</c:v>
                </c:pt>
                <c:pt idx="65">
                  <c:v>198.4788251156819</c:v>
                </c:pt>
                <c:pt idx="66">
                  <c:v>198.4788251156819</c:v>
                </c:pt>
                <c:pt idx="67">
                  <c:v>198.4788251156819</c:v>
                </c:pt>
                <c:pt idx="68">
                  <c:v>198.4788251156819</c:v>
                </c:pt>
                <c:pt idx="69">
                  <c:v>198.4788251156819</c:v>
                </c:pt>
                <c:pt idx="70">
                  <c:v>198.4788251156819</c:v>
                </c:pt>
                <c:pt idx="71">
                  <c:v>198.4788251156819</c:v>
                </c:pt>
                <c:pt idx="72">
                  <c:v>198.4788251156819</c:v>
                </c:pt>
                <c:pt idx="73">
                  <c:v>198.4788251156819</c:v>
                </c:pt>
                <c:pt idx="74">
                  <c:v>198.4788251156819</c:v>
                </c:pt>
                <c:pt idx="75">
                  <c:v>198.4788251156819</c:v>
                </c:pt>
                <c:pt idx="76">
                  <c:v>198.4788251156819</c:v>
                </c:pt>
                <c:pt idx="77">
                  <c:v>198.4788251156819</c:v>
                </c:pt>
                <c:pt idx="78">
                  <c:v>198.4788251156819</c:v>
                </c:pt>
                <c:pt idx="79">
                  <c:v>198.4788251156819</c:v>
                </c:pt>
                <c:pt idx="80">
                  <c:v>198.4788251156819</c:v>
                </c:pt>
                <c:pt idx="81">
                  <c:v>198.4788251156819</c:v>
                </c:pt>
                <c:pt idx="82">
                  <c:v>198.4788251156819</c:v>
                </c:pt>
                <c:pt idx="83">
                  <c:v>198.4788251156819</c:v>
                </c:pt>
                <c:pt idx="84">
                  <c:v>198.4788251156819</c:v>
                </c:pt>
                <c:pt idx="85">
                  <c:v>198.4788251156819</c:v>
                </c:pt>
                <c:pt idx="86">
                  <c:v>198.4788251156819</c:v>
                </c:pt>
                <c:pt idx="87">
                  <c:v>198.4788251156819</c:v>
                </c:pt>
                <c:pt idx="88">
                  <c:v>198.4788251156819</c:v>
                </c:pt>
                <c:pt idx="89">
                  <c:v>198.4788251156819</c:v>
                </c:pt>
                <c:pt idx="90">
                  <c:v>198.4788251156819</c:v>
                </c:pt>
                <c:pt idx="91">
                  <c:v>198.4788251156819</c:v>
                </c:pt>
                <c:pt idx="92">
                  <c:v>198.4788251156819</c:v>
                </c:pt>
                <c:pt idx="93">
                  <c:v>198.4788251156819</c:v>
                </c:pt>
                <c:pt idx="94">
                  <c:v>198.4788251156819</c:v>
                </c:pt>
                <c:pt idx="95">
                  <c:v>198.4788251156819</c:v>
                </c:pt>
                <c:pt idx="96">
                  <c:v>198.4788251156819</c:v>
                </c:pt>
                <c:pt idx="97">
                  <c:v>198.4788251156819</c:v>
                </c:pt>
                <c:pt idx="98">
                  <c:v>198.4788251156819</c:v>
                </c:pt>
                <c:pt idx="99">
                  <c:v>198.4788251156819</c:v>
                </c:pt>
                <c:pt idx="100">
                  <c:v>198.4788251156819</c:v>
                </c:pt>
                <c:pt idx="101">
                  <c:v>198.4788251156819</c:v>
                </c:pt>
                <c:pt idx="102">
                  <c:v>198.4788251156819</c:v>
                </c:pt>
                <c:pt idx="103">
                  <c:v>198.4788251156819</c:v>
                </c:pt>
                <c:pt idx="104">
                  <c:v>198.4788251156819</c:v>
                </c:pt>
                <c:pt idx="105">
                  <c:v>198.4788251156819</c:v>
                </c:pt>
                <c:pt idx="106">
                  <c:v>198.4788251156819</c:v>
                </c:pt>
                <c:pt idx="107">
                  <c:v>198.4788251156819</c:v>
                </c:pt>
                <c:pt idx="108">
                  <c:v>198.4788251156819</c:v>
                </c:pt>
                <c:pt idx="109">
                  <c:v>198.4788251156819</c:v>
                </c:pt>
                <c:pt idx="110">
                  <c:v>198.4788251156819</c:v>
                </c:pt>
                <c:pt idx="111">
                  <c:v>198.4788251156819</c:v>
                </c:pt>
                <c:pt idx="112">
                  <c:v>198.4788251156819</c:v>
                </c:pt>
                <c:pt idx="113">
                  <c:v>198.4788251156819</c:v>
                </c:pt>
                <c:pt idx="114">
                  <c:v>198.4788251156819</c:v>
                </c:pt>
                <c:pt idx="115">
                  <c:v>198.4788251156819</c:v>
                </c:pt>
                <c:pt idx="116">
                  <c:v>198.4788251156819</c:v>
                </c:pt>
                <c:pt idx="117">
                  <c:v>198.4788251156819</c:v>
                </c:pt>
                <c:pt idx="118">
                  <c:v>198.4788251156819</c:v>
                </c:pt>
                <c:pt idx="119">
                  <c:v>198.4788251156819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'4th Order'!$J$1</c:f>
              <c:strCache>
                <c:ptCount val="1"/>
                <c:pt idx="0">
                  <c:v>1st Haromonic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'4th Order'!$J$2:$J$121</c:f>
              <c:numCache>
                <c:formatCode>General</c:formatCode>
                <c:ptCount val="120"/>
                <c:pt idx="0">
                  <c:v>168.20791855882931</c:v>
                </c:pt>
                <c:pt idx="1">
                  <c:v>169.62425094501666</c:v>
                </c:pt>
                <c:pt idx="2">
                  <c:v>170.57565504980084</c:v>
                </c:pt>
                <c:pt idx="3">
                  <c:v>171.0595231406619</c:v>
                </c:pt>
                <c:pt idx="4">
                  <c:v>171.0745289687961</c:v>
                </c:pt>
                <c:pt idx="5">
                  <c:v>170.62063140427151</c:v>
                </c:pt>
                <c:pt idx="6">
                  <c:v>169.69907454876252</c:v>
                </c:pt>
                <c:pt idx="7">
                  <c:v>168.31238432555341</c:v>
                </c:pt>
                <c:pt idx="8">
                  <c:v>166.46436155615834</c:v>
                </c:pt>
                <c:pt idx="9">
                  <c:v>164.16007154253373</c:v>
                </c:pt>
                <c:pt idx="10">
                  <c:v>161.40583018343773</c:v>
                </c:pt>
                <c:pt idx="11">
                  <c:v>158.20918666299062</c:v>
                </c:pt>
                <c:pt idx="12">
                  <c:v>154.57890275888596</c:v>
                </c:pt>
                <c:pt idx="13">
                  <c:v>150.524928826967</c:v>
                </c:pt>
                <c:pt idx="14">
                  <c:v>146.05837652799283</c:v>
                </c:pt>
                <c:pt idx="15">
                  <c:v>141.1914883713487</c:v>
                </c:pt>
                <c:pt idx="16">
                  <c:v>135.93760415917876</c:v>
                </c:pt>
                <c:pt idx="17">
                  <c:v>130.31112442291553</c:v>
                </c:pt>
                <c:pt idx="18">
                  <c:v>124.32747095242424</c:v>
                </c:pt>
                <c:pt idx="19">
                  <c:v>118.00304452594894</c:v>
                </c:pt>
                <c:pt idx="20">
                  <c:v>111.35517995671907</c:v>
                </c:pt>
                <c:pt idx="21">
                  <c:v>104.40209857943145</c:v>
                </c:pt>
                <c:pt idx="22">
                  <c:v>97.162858306838487</c:v>
                </c:pt>
                <c:pt idx="23">
                  <c:v>89.65730139333408</c:v>
                </c:pt>
                <c:pt idx="24">
                  <c:v>81.90600004871304</c:v>
                </c:pt>
                <c:pt idx="25">
                  <c:v>73.930200051174864</c:v>
                </c:pt>
                <c:pt idx="26">
                  <c:v>65.751762514121467</c:v>
                </c:pt>
                <c:pt idx="27">
                  <c:v>57.39310396636585</c:v>
                </c:pt>
                <c:pt idx="28">
                  <c:v>48.877134909984157</c:v>
                </c:pt>
                <c:pt idx="29">
                  <c:v>40.227197024222342</c:v>
                </c:pt>
                <c:pt idx="30">
                  <c:v>31.466999187575162</c:v>
                </c:pt>
                <c:pt idx="31">
                  <c:v>22.620552493399291</c:v>
                </c:pt>
                <c:pt idx="32">
                  <c:v>13.712104437174183</c:v>
                </c:pt>
                <c:pt idx="33">
                  <c:v>4.7660724558034762</c:v>
                </c:pt>
                <c:pt idx="34">
                  <c:v>-4.193022998882955</c:v>
                </c:pt>
                <c:pt idx="35">
                  <c:v>-13.140625668982901</c:v>
                </c:pt>
                <c:pt idx="36">
                  <c:v>-22.052210797517855</c:v>
                </c:pt>
                <c:pt idx="37">
                  <c:v>-30.903352349087196</c:v>
                </c:pt>
                <c:pt idx="38">
                  <c:v>-39.669789959933368</c:v>
                </c:pt>
                <c:pt idx="39">
                  <c:v>-48.327495433912659</c:v>
                </c:pt>
                <c:pt idx="40">
                  <c:v>-56.852738602110463</c:v>
                </c:pt>
                <c:pt idx="41">
                  <c:v>-65.222152365585444</c:v>
                </c:pt>
                <c:pt idx="42">
                  <c:v>-73.41279674296257</c:v>
                </c:pt>
                <c:pt idx="43">
                  <c:v>-81.402221747328028</c:v>
                </c:pt>
                <c:pt idx="44">
                  <c:v>-89.168528920083261</c:v>
                </c:pt>
                <c:pt idx="45">
                  <c:v>-96.690431353097011</c:v>
                </c:pt>
                <c:pt idx="46">
                  <c:v>-103.94731203464136</c:v>
                </c:pt>
                <c:pt idx="47">
                  <c:v>-110.91928035918785</c:v>
                </c:pt>
                <c:pt idx="48">
                  <c:v>-117.58722664617444</c:v>
                </c:pt>
                <c:pt idx="49">
                  <c:v>-123.93287451831179</c:v>
                </c:pt>
                <c:pt idx="50">
                  <c:v>-129.93883099586293</c:v>
                </c:pt>
                <c:pt idx="51">
                  <c:v>-135.58863416959178</c:v>
                </c:pt>
                <c:pt idx="52">
                  <c:v>-140.8667983217122</c:v>
                </c:pt>
                <c:pt idx="53">
                  <c:v>-145.7588563711638</c:v>
                </c:pt>
                <c:pt idx="54">
                  <c:v>-150.25139952687601</c:v>
                </c:pt>
                <c:pt idx="55">
                  <c:v>-154.33211404033179</c:v>
                </c:pt>
                <c:pt idx="56">
                  <c:v>-157.98981495669668</c:v>
                </c:pt>
                <c:pt idx="57">
                  <c:v>-161.21447677200271</c:v>
                </c:pt>
                <c:pt idx="58">
                  <c:v>-163.99726091235755</c:v>
                </c:pt>
                <c:pt idx="59">
                  <c:v>-166.33053995986145</c:v>
                </c:pt>
                <c:pt idx="60">
                  <c:v>-168.20791855882948</c:v>
                </c:pt>
                <c:pt idx="61">
                  <c:v>-169.62425094501674</c:v>
                </c:pt>
                <c:pt idx="62">
                  <c:v>-170.57565504980087</c:v>
                </c:pt>
                <c:pt idx="63">
                  <c:v>-171.05952314066192</c:v>
                </c:pt>
                <c:pt idx="64">
                  <c:v>-171.07452896879607</c:v>
                </c:pt>
                <c:pt idx="65">
                  <c:v>-170.62063140427148</c:v>
                </c:pt>
                <c:pt idx="66">
                  <c:v>-169.69907454876247</c:v>
                </c:pt>
                <c:pt idx="67">
                  <c:v>-168.3123843255533</c:v>
                </c:pt>
                <c:pt idx="68">
                  <c:v>-166.4643615561582</c:v>
                </c:pt>
                <c:pt idx="69">
                  <c:v>-164.16007154253361</c:v>
                </c:pt>
                <c:pt idx="70">
                  <c:v>-161.40583018343759</c:v>
                </c:pt>
                <c:pt idx="71">
                  <c:v>-158.20918666299045</c:v>
                </c:pt>
                <c:pt idx="72">
                  <c:v>-154.57890275888582</c:v>
                </c:pt>
                <c:pt idx="73">
                  <c:v>-150.52492882696691</c:v>
                </c:pt>
                <c:pt idx="74">
                  <c:v>-146.05837652799272</c:v>
                </c:pt>
                <c:pt idx="75">
                  <c:v>-141.19148837134856</c:v>
                </c:pt>
                <c:pt idx="76">
                  <c:v>-135.93760415917865</c:v>
                </c:pt>
                <c:pt idx="77">
                  <c:v>-130.31112442291544</c:v>
                </c:pt>
                <c:pt idx="78">
                  <c:v>-124.32747095242414</c:v>
                </c:pt>
                <c:pt idx="79">
                  <c:v>-118.00304452594891</c:v>
                </c:pt>
                <c:pt idx="80">
                  <c:v>-111.35517995671898</c:v>
                </c:pt>
                <c:pt idx="81">
                  <c:v>-104.40209857943148</c:v>
                </c:pt>
                <c:pt idx="82">
                  <c:v>-97.162858306838515</c:v>
                </c:pt>
                <c:pt idx="83">
                  <c:v>-89.657301393334109</c:v>
                </c:pt>
                <c:pt idx="84">
                  <c:v>-81.906000048713054</c:v>
                </c:pt>
                <c:pt idx="85">
                  <c:v>-73.930200051174879</c:v>
                </c:pt>
                <c:pt idx="86">
                  <c:v>-65.751762514121481</c:v>
                </c:pt>
                <c:pt idx="87">
                  <c:v>-57.393103966366013</c:v>
                </c:pt>
                <c:pt idx="88">
                  <c:v>-48.877134909984328</c:v>
                </c:pt>
                <c:pt idx="89">
                  <c:v>-40.227197024222512</c:v>
                </c:pt>
                <c:pt idx="90">
                  <c:v>-31.466999187575485</c:v>
                </c:pt>
                <c:pt idx="91">
                  <c:v>-22.620552493399462</c:v>
                </c:pt>
                <c:pt idx="92">
                  <c:v>-13.712104437174508</c:v>
                </c:pt>
                <c:pt idx="93">
                  <c:v>-4.7660724558038012</c:v>
                </c:pt>
                <c:pt idx="94">
                  <c:v>4.1930229988824781</c:v>
                </c:pt>
                <c:pt idx="95">
                  <c:v>13.140625668982427</c:v>
                </c:pt>
                <c:pt idx="96">
                  <c:v>22.052210797517233</c:v>
                </c:pt>
                <c:pt idx="97">
                  <c:v>30.903352349086582</c:v>
                </c:pt>
                <c:pt idx="98">
                  <c:v>39.669789959932757</c:v>
                </c:pt>
                <c:pt idx="99">
                  <c:v>48.327495433912055</c:v>
                </c:pt>
                <c:pt idx="100">
                  <c:v>56.852738602109731</c:v>
                </c:pt>
                <c:pt idx="101">
                  <c:v>65.222152365584435</c:v>
                </c:pt>
                <c:pt idx="102">
                  <c:v>73.412796742961589</c:v>
                </c:pt>
                <c:pt idx="103">
                  <c:v>81.402221747327204</c:v>
                </c:pt>
                <c:pt idx="104">
                  <c:v>89.168528920082466</c:v>
                </c:pt>
                <c:pt idx="105">
                  <c:v>96.69043135309623</c:v>
                </c:pt>
                <c:pt idx="106">
                  <c:v>103.94731203464062</c:v>
                </c:pt>
                <c:pt idx="107">
                  <c:v>110.91928035918691</c:v>
                </c:pt>
                <c:pt idx="108">
                  <c:v>117.58722664617355</c:v>
                </c:pt>
                <c:pt idx="109">
                  <c:v>123.93287451831073</c:v>
                </c:pt>
                <c:pt idx="110">
                  <c:v>129.93883099586191</c:v>
                </c:pt>
                <c:pt idx="111">
                  <c:v>135.58863416959085</c:v>
                </c:pt>
                <c:pt idx="112">
                  <c:v>140.86679832171131</c:v>
                </c:pt>
                <c:pt idx="113">
                  <c:v>145.75885637116306</c:v>
                </c:pt>
                <c:pt idx="114">
                  <c:v>150.25139952687522</c:v>
                </c:pt>
                <c:pt idx="115">
                  <c:v>154.33211404033105</c:v>
                </c:pt>
                <c:pt idx="116">
                  <c:v>157.98981495669597</c:v>
                </c:pt>
                <c:pt idx="117">
                  <c:v>161.21447677200209</c:v>
                </c:pt>
                <c:pt idx="118">
                  <c:v>163.99726091235701</c:v>
                </c:pt>
                <c:pt idx="119">
                  <c:v>166.33053995986103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'4th Order'!$K$1</c:f>
              <c:strCache>
                <c:ptCount val="1"/>
                <c:pt idx="0">
                  <c:v>2nd Haromonic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yVal>
            <c:numRef>
              <c:f>'4th Order'!$K$2:$K$121</c:f>
              <c:numCache>
                <c:formatCode>General</c:formatCode>
                <c:ptCount val="120"/>
                <c:pt idx="0">
                  <c:v>-20.124734807330466</c:v>
                </c:pt>
                <c:pt idx="1">
                  <c:v>-16.258538905987724</c:v>
                </c:pt>
                <c:pt idx="2">
                  <c:v>-12.214211050072972</c:v>
                </c:pt>
                <c:pt idx="3">
                  <c:v>-8.0360617419056481</c:v>
                </c:pt>
                <c:pt idx="4">
                  <c:v>-3.7698676596399734</c:v>
                </c:pt>
                <c:pt idx="5">
                  <c:v>0.53762988160025049</c:v>
                </c:pt>
                <c:pt idx="6">
                  <c:v>4.8392370373513671</c:v>
                </c:pt>
                <c:pt idx="7">
                  <c:v>9.0878244994458086</c:v>
                </c:pt>
                <c:pt idx="8">
                  <c:v>13.236843854574794</c:v>
                </c:pt>
                <c:pt idx="9">
                  <c:v>17.240837578445383</c:v>
                </c:pt>
                <c:pt idx="10">
                  <c:v>21.055937077929332</c:v>
                </c:pt>
                <c:pt idx="11">
                  <c:v>24.640343324549377</c:v>
                </c:pt>
                <c:pt idx="12">
                  <c:v>27.954784813382318</c:v>
                </c:pt>
                <c:pt idx="13">
                  <c:v>30.962947829885042</c:v>
                </c:pt>
                <c:pt idx="14">
                  <c:v>33.63187431055016</c:v>
                </c:pt>
                <c:pt idx="15">
                  <c:v>35.932322938346722</c:v>
                </c:pt>
                <c:pt idx="16">
                  <c:v>37.839089516708775</c:v>
                </c:pt>
                <c:pt idx="17">
                  <c:v>39.331283111987226</c:v>
                </c:pt>
                <c:pt idx="18">
                  <c:v>40.392554938890619</c:v>
                </c:pt>
                <c:pt idx="19">
                  <c:v>41.011277481197986</c:v>
                </c:pt>
                <c:pt idx="20">
                  <c:v>41.180671885259798</c:v>
                </c:pt>
                <c:pt idx="21">
                  <c:v>40.898882230537104</c:v>
                </c:pt>
                <c:pt idx="22">
                  <c:v>40.168995863455308</c:v>
                </c:pt>
                <c:pt idx="23">
                  <c:v>38.999009571790694</c:v>
                </c:pt>
                <c:pt idx="24">
                  <c:v>37.40174197019013</c:v>
                </c:pt>
                <c:pt idx="25">
                  <c:v>35.39469305674649</c:v>
                </c:pt>
                <c:pt idx="26">
                  <c:v>32.999852479357408</c:v>
                </c:pt>
                <c:pt idx="27">
                  <c:v>30.243458612541424</c:v>
                </c:pt>
                <c:pt idx="28">
                  <c:v>27.155711084315847</c:v>
                </c:pt>
                <c:pt idx="29">
                  <c:v>23.770439902752596</c:v>
                </c:pt>
                <c:pt idx="30">
                  <c:v>20.12473480733048</c:v>
                </c:pt>
                <c:pt idx="31">
                  <c:v>16.258538905987745</c:v>
                </c:pt>
                <c:pt idx="32">
                  <c:v>12.214211050072979</c:v>
                </c:pt>
                <c:pt idx="33">
                  <c:v>8.0360617419056251</c:v>
                </c:pt>
                <c:pt idx="34">
                  <c:v>3.7698676596399605</c:v>
                </c:pt>
                <c:pt idx="35">
                  <c:v>-0.53762988160028202</c:v>
                </c:pt>
                <c:pt idx="36">
                  <c:v>-4.8392370373514257</c:v>
                </c:pt>
                <c:pt idx="37">
                  <c:v>-9.0878244994458566</c:v>
                </c:pt>
                <c:pt idx="38">
                  <c:v>-13.236843854574857</c:v>
                </c:pt>
                <c:pt idx="39">
                  <c:v>-17.240837578445479</c:v>
                </c:pt>
                <c:pt idx="40">
                  <c:v>-21.055937077929404</c:v>
                </c:pt>
                <c:pt idx="41">
                  <c:v>-24.640343324549466</c:v>
                </c:pt>
                <c:pt idx="42">
                  <c:v>-27.954784813382417</c:v>
                </c:pt>
                <c:pt idx="43">
                  <c:v>-30.96294782988512</c:v>
                </c:pt>
                <c:pt idx="44">
                  <c:v>-33.631874310550245</c:v>
                </c:pt>
                <c:pt idx="45">
                  <c:v>-35.932322938346807</c:v>
                </c:pt>
                <c:pt idx="46">
                  <c:v>-37.839089516708839</c:v>
                </c:pt>
                <c:pt idx="47">
                  <c:v>-39.331283111987283</c:v>
                </c:pt>
                <c:pt idx="48">
                  <c:v>-40.392554938890655</c:v>
                </c:pt>
                <c:pt idx="49">
                  <c:v>-41.011277481198007</c:v>
                </c:pt>
                <c:pt idx="50">
                  <c:v>-41.180671885259798</c:v>
                </c:pt>
                <c:pt idx="51">
                  <c:v>-40.898882230537069</c:v>
                </c:pt>
                <c:pt idx="52">
                  <c:v>-40.168995863455244</c:v>
                </c:pt>
                <c:pt idx="53">
                  <c:v>-38.999009571790609</c:v>
                </c:pt>
                <c:pt idx="54">
                  <c:v>-37.401741970190017</c:v>
                </c:pt>
                <c:pt idx="55">
                  <c:v>-35.39469305674632</c:v>
                </c:pt>
                <c:pt idx="56">
                  <c:v>-32.999852479357237</c:v>
                </c:pt>
                <c:pt idx="57">
                  <c:v>-30.243458612541204</c:v>
                </c:pt>
                <c:pt idx="58">
                  <c:v>-27.155711084315577</c:v>
                </c:pt>
                <c:pt idx="59">
                  <c:v>-23.770439902752301</c:v>
                </c:pt>
                <c:pt idx="60">
                  <c:v>-20.124734807330196</c:v>
                </c:pt>
                <c:pt idx="61">
                  <c:v>-16.258538905987447</c:v>
                </c:pt>
                <c:pt idx="62">
                  <c:v>-12.214211050072702</c:v>
                </c:pt>
                <c:pt idx="63">
                  <c:v>-8.0360617419053799</c:v>
                </c:pt>
                <c:pt idx="64">
                  <c:v>-3.7698676596397105</c:v>
                </c:pt>
                <c:pt idx="65">
                  <c:v>0.53762988160049652</c:v>
                </c:pt>
                <c:pt idx="66">
                  <c:v>4.8392370373516025</c:v>
                </c:pt>
                <c:pt idx="67">
                  <c:v>9.0878244994460307</c:v>
                </c:pt>
                <c:pt idx="68">
                  <c:v>13.236843854575024</c:v>
                </c:pt>
                <c:pt idx="69">
                  <c:v>17.240837578445575</c:v>
                </c:pt>
                <c:pt idx="70">
                  <c:v>21.055937077929528</c:v>
                </c:pt>
                <c:pt idx="71">
                  <c:v>24.640343324549519</c:v>
                </c:pt>
                <c:pt idx="72">
                  <c:v>27.954784813382417</c:v>
                </c:pt>
                <c:pt idx="73">
                  <c:v>30.962947829885145</c:v>
                </c:pt>
                <c:pt idx="74">
                  <c:v>33.631874310550216</c:v>
                </c:pt>
                <c:pt idx="75">
                  <c:v>35.932322938346786</c:v>
                </c:pt>
                <c:pt idx="76">
                  <c:v>37.839089516708803</c:v>
                </c:pt>
                <c:pt idx="77">
                  <c:v>39.331283111987233</c:v>
                </c:pt>
                <c:pt idx="78">
                  <c:v>40.392554938890633</c:v>
                </c:pt>
                <c:pt idx="79">
                  <c:v>41.011277481197986</c:v>
                </c:pt>
                <c:pt idx="80">
                  <c:v>41.180671885259798</c:v>
                </c:pt>
                <c:pt idx="81">
                  <c:v>40.898882230537104</c:v>
                </c:pt>
                <c:pt idx="82">
                  <c:v>40.168995863455301</c:v>
                </c:pt>
                <c:pt idx="83">
                  <c:v>38.999009571790708</c:v>
                </c:pt>
                <c:pt idx="84">
                  <c:v>37.401741970190137</c:v>
                </c:pt>
                <c:pt idx="85">
                  <c:v>35.394693056746512</c:v>
                </c:pt>
                <c:pt idx="86">
                  <c:v>32.999852479357436</c:v>
                </c:pt>
                <c:pt idx="87">
                  <c:v>30.243458612541481</c:v>
                </c:pt>
                <c:pt idx="88">
                  <c:v>27.155711084315882</c:v>
                </c:pt>
                <c:pt idx="89">
                  <c:v>23.770439902752695</c:v>
                </c:pt>
                <c:pt idx="90">
                  <c:v>20.124734807330615</c:v>
                </c:pt>
                <c:pt idx="91">
                  <c:v>16.258538905987855</c:v>
                </c:pt>
                <c:pt idx="92">
                  <c:v>12.214211050073162</c:v>
                </c:pt>
                <c:pt idx="93">
                  <c:v>8.0360617419058151</c:v>
                </c:pt>
                <c:pt idx="94">
                  <c:v>3.7698676596401888</c:v>
                </c:pt>
                <c:pt idx="95">
                  <c:v>-0.53762988160005254</c:v>
                </c:pt>
                <c:pt idx="96">
                  <c:v>-4.8392370373511255</c:v>
                </c:pt>
                <c:pt idx="97">
                  <c:v>-9.0878244994455972</c:v>
                </c:pt>
                <c:pt idx="98">
                  <c:v>-13.236843854574536</c:v>
                </c:pt>
                <c:pt idx="99">
                  <c:v>-17.24083757844517</c:v>
                </c:pt>
                <c:pt idx="100">
                  <c:v>-21.055937077929084</c:v>
                </c:pt>
                <c:pt idx="101">
                  <c:v>-24.640343324549104</c:v>
                </c:pt>
                <c:pt idx="102">
                  <c:v>-27.954784813382091</c:v>
                </c:pt>
                <c:pt idx="103">
                  <c:v>-30.962947829884801</c:v>
                </c:pt>
                <c:pt idx="104">
                  <c:v>-33.631874310549961</c:v>
                </c:pt>
                <c:pt idx="105">
                  <c:v>-35.93232293834653</c:v>
                </c:pt>
                <c:pt idx="106">
                  <c:v>-37.839089516708633</c:v>
                </c:pt>
                <c:pt idx="107">
                  <c:v>-39.331283111987105</c:v>
                </c:pt>
                <c:pt idx="108">
                  <c:v>-40.392554938890541</c:v>
                </c:pt>
                <c:pt idx="109">
                  <c:v>-41.011277481197951</c:v>
                </c:pt>
                <c:pt idx="110">
                  <c:v>-41.180671885259805</c:v>
                </c:pt>
                <c:pt idx="111">
                  <c:v>-40.898882230537154</c:v>
                </c:pt>
                <c:pt idx="112">
                  <c:v>-40.168995863455415</c:v>
                </c:pt>
                <c:pt idx="113">
                  <c:v>-38.99900957179085</c:v>
                </c:pt>
                <c:pt idx="114">
                  <c:v>-37.401741970190351</c:v>
                </c:pt>
                <c:pt idx="115">
                  <c:v>-35.394693056746739</c:v>
                </c:pt>
                <c:pt idx="116">
                  <c:v>-32.999852479357749</c:v>
                </c:pt>
                <c:pt idx="117">
                  <c:v>-30.243458612541783</c:v>
                </c:pt>
                <c:pt idx="118">
                  <c:v>-27.15571108431627</c:v>
                </c:pt>
                <c:pt idx="119">
                  <c:v>-23.770439902753058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'4th Order'!$L$1</c:f>
              <c:strCache>
                <c:ptCount val="1"/>
                <c:pt idx="0">
                  <c:v>3rd Haromonic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yVal>
            <c:numRef>
              <c:f>'4th Order'!$L$2:$L$121</c:f>
              <c:numCache>
                <c:formatCode>General</c:formatCode>
                <c:ptCount val="120"/>
                <c:pt idx="0">
                  <c:v>-11.571085321691646</c:v>
                </c:pt>
                <c:pt idx="1">
                  <c:v>-11.303787723443723</c:v>
                </c:pt>
                <c:pt idx="2">
                  <c:v>-10.758153356323991</c:v>
                </c:pt>
                <c:pt idx="3">
                  <c:v>-9.9476175493076031</c:v>
                </c:pt>
                <c:pt idx="4">
                  <c:v>-8.892138383977386</c:v>
                </c:pt>
                <c:pt idx="5">
                  <c:v>-7.617705260318302</c:v>
                </c:pt>
                <c:pt idx="6">
                  <c:v>-6.1556989514359177</c:v>
                </c:pt>
                <c:pt idx="7">
                  <c:v>-4.5421189047756076</c:v>
                </c:pt>
                <c:pt idx="8">
                  <c:v>-2.8166968162513286</c:v>
                </c:pt>
                <c:pt idx="9">
                  <c:v>-1.0219183040301567</c:v>
                </c:pt>
                <c:pt idx="10">
                  <c:v>0.79802322838864304</c:v>
                </c:pt>
                <c:pt idx="11">
                  <c:v>2.5983147804372231</c:v>
                </c:pt>
                <c:pt idx="12">
                  <c:v>4.3346271992791188</c:v>
                </c:pt>
                <c:pt idx="13">
                  <c:v>5.9642067106718599</c:v>
                </c:pt>
                <c:pt idx="14">
                  <c:v>7.4469276587805959</c:v>
                </c:pt>
                <c:pt idx="15">
                  <c:v>8.7462805329942555</c:v>
                </c:pt>
                <c:pt idx="16">
                  <c:v>9.8302709532447068</c:v>
                </c:pt>
                <c:pt idx="17">
                  <c:v>10.672207477827437</c:v>
                </c:pt>
                <c:pt idx="18">
                  <c:v>11.251358835280092</c:v>
                </c:pt>
                <c:pt idx="19">
                  <c:v>11.553464397089027</c:v>
                </c:pt>
                <c:pt idx="20">
                  <c:v>11.571085321691646</c:v>
                </c:pt>
                <c:pt idx="21">
                  <c:v>11.303787723443723</c:v>
                </c:pt>
                <c:pt idx="22">
                  <c:v>10.758153356324005</c:v>
                </c:pt>
                <c:pt idx="23">
                  <c:v>9.9476175493076031</c:v>
                </c:pt>
                <c:pt idx="24">
                  <c:v>8.892138383977386</c:v>
                </c:pt>
                <c:pt idx="25">
                  <c:v>7.6177052603183038</c:v>
                </c:pt>
                <c:pt idx="26">
                  <c:v>6.155698951435884</c:v>
                </c:pt>
                <c:pt idx="27">
                  <c:v>4.5421189047756085</c:v>
                </c:pt>
                <c:pt idx="28">
                  <c:v>2.8166968162513299</c:v>
                </c:pt>
                <c:pt idx="29">
                  <c:v>1.0219183040301991</c:v>
                </c:pt>
                <c:pt idx="30">
                  <c:v>-0.79802322838860063</c:v>
                </c:pt>
                <c:pt idx="31">
                  <c:v>-2.5983147804372222</c:v>
                </c:pt>
                <c:pt idx="32">
                  <c:v>-4.334627199279117</c:v>
                </c:pt>
                <c:pt idx="33">
                  <c:v>-5.9642067106718581</c:v>
                </c:pt>
                <c:pt idx="34">
                  <c:v>-7.446927658780627</c:v>
                </c:pt>
                <c:pt idx="35">
                  <c:v>-8.7462805329942803</c:v>
                </c:pt>
                <c:pt idx="36">
                  <c:v>-9.8302709532447281</c:v>
                </c:pt>
                <c:pt idx="37">
                  <c:v>-10.672207477827452</c:v>
                </c:pt>
                <c:pt idx="38">
                  <c:v>-11.251358835280092</c:v>
                </c:pt>
                <c:pt idx="39">
                  <c:v>-11.553464397089032</c:v>
                </c:pt>
                <c:pt idx="40">
                  <c:v>-11.571085321691642</c:v>
                </c:pt>
                <c:pt idx="41">
                  <c:v>-11.303787723443714</c:v>
                </c:pt>
                <c:pt idx="42">
                  <c:v>-10.758153356323977</c:v>
                </c:pt>
                <c:pt idx="43">
                  <c:v>-9.9476175493075623</c:v>
                </c:pt>
                <c:pt idx="44">
                  <c:v>-8.8921383839773345</c:v>
                </c:pt>
                <c:pt idx="45">
                  <c:v>-7.6177052603182727</c:v>
                </c:pt>
                <c:pt idx="46">
                  <c:v>-6.1556989514358502</c:v>
                </c:pt>
                <c:pt idx="47">
                  <c:v>-4.5421189047755339</c:v>
                </c:pt>
                <c:pt idx="48">
                  <c:v>-2.8166968162512513</c:v>
                </c:pt>
                <c:pt idx="49">
                  <c:v>-1.0219183040300774</c:v>
                </c:pt>
                <c:pt idx="50">
                  <c:v>0.79802322838872242</c:v>
                </c:pt>
                <c:pt idx="51">
                  <c:v>2.5983147804373412</c:v>
                </c:pt>
                <c:pt idx="52">
                  <c:v>4.3346271992792307</c:v>
                </c:pt>
                <c:pt idx="53">
                  <c:v>5.9642067106719638</c:v>
                </c:pt>
                <c:pt idx="54">
                  <c:v>7.4469276587807203</c:v>
                </c:pt>
                <c:pt idx="55">
                  <c:v>8.746280532994362</c:v>
                </c:pt>
                <c:pt idx="56">
                  <c:v>9.8302709532447921</c:v>
                </c:pt>
                <c:pt idx="57">
                  <c:v>10.672207477827483</c:v>
                </c:pt>
                <c:pt idx="58">
                  <c:v>11.251358835280122</c:v>
                </c:pt>
                <c:pt idx="59">
                  <c:v>11.553464397089041</c:v>
                </c:pt>
                <c:pt idx="60">
                  <c:v>11.571085321691635</c:v>
                </c:pt>
                <c:pt idx="61">
                  <c:v>11.303787723443694</c:v>
                </c:pt>
                <c:pt idx="62">
                  <c:v>10.758153356323954</c:v>
                </c:pt>
                <c:pt idx="63">
                  <c:v>9.9476175493075321</c:v>
                </c:pt>
                <c:pt idx="64">
                  <c:v>8.8921383839773096</c:v>
                </c:pt>
                <c:pt idx="65">
                  <c:v>7.6177052603182274</c:v>
                </c:pt>
                <c:pt idx="66">
                  <c:v>6.1556989514358174</c:v>
                </c:pt>
                <c:pt idx="67">
                  <c:v>4.5421189047755162</c:v>
                </c:pt>
                <c:pt idx="68">
                  <c:v>2.8166968162512327</c:v>
                </c:pt>
                <c:pt idx="69">
                  <c:v>1.0219183040300788</c:v>
                </c:pt>
                <c:pt idx="70">
                  <c:v>-0.79802322838870055</c:v>
                </c:pt>
                <c:pt idx="71">
                  <c:v>-2.5983147804372995</c:v>
                </c:pt>
                <c:pt idx="72">
                  <c:v>-4.3346271992791721</c:v>
                </c:pt>
                <c:pt idx="73">
                  <c:v>-5.9642067106718919</c:v>
                </c:pt>
                <c:pt idx="74">
                  <c:v>-7.4469276587806563</c:v>
                </c:pt>
                <c:pt idx="75">
                  <c:v>-8.7462805329942928</c:v>
                </c:pt>
                <c:pt idx="76">
                  <c:v>-9.8302709532447263</c:v>
                </c:pt>
                <c:pt idx="77">
                  <c:v>-10.672207477827444</c:v>
                </c:pt>
                <c:pt idx="78">
                  <c:v>-11.25135883528009</c:v>
                </c:pt>
                <c:pt idx="79">
                  <c:v>-11.553464397089032</c:v>
                </c:pt>
                <c:pt idx="80">
                  <c:v>-11.571085321691644</c:v>
                </c:pt>
                <c:pt idx="81">
                  <c:v>-11.303787723443723</c:v>
                </c:pt>
                <c:pt idx="82">
                  <c:v>-10.758153356324</c:v>
                </c:pt>
                <c:pt idx="83">
                  <c:v>-9.9476175493076067</c:v>
                </c:pt>
                <c:pt idx="84">
                  <c:v>-8.8921383839773895</c:v>
                </c:pt>
                <c:pt idx="85">
                  <c:v>-7.6177052603183215</c:v>
                </c:pt>
                <c:pt idx="86">
                  <c:v>-6.155698951435923</c:v>
                </c:pt>
                <c:pt idx="87">
                  <c:v>-4.5421189047756316</c:v>
                </c:pt>
                <c:pt idx="88">
                  <c:v>-2.8166968162513739</c:v>
                </c:pt>
                <c:pt idx="89">
                  <c:v>-1.0219183040302238</c:v>
                </c:pt>
                <c:pt idx="90">
                  <c:v>0.79802322838857576</c:v>
                </c:pt>
                <c:pt idx="91">
                  <c:v>2.5983147804371778</c:v>
                </c:pt>
                <c:pt idx="92">
                  <c:v>4.3346271992790557</c:v>
                </c:pt>
                <c:pt idx="93">
                  <c:v>5.9642067106717835</c:v>
                </c:pt>
                <c:pt idx="94">
                  <c:v>7.4469276587805444</c:v>
                </c:pt>
                <c:pt idx="95">
                  <c:v>8.746280532994211</c:v>
                </c:pt>
                <c:pt idx="96">
                  <c:v>9.8302709532446606</c:v>
                </c:pt>
                <c:pt idx="97">
                  <c:v>10.672207477827394</c:v>
                </c:pt>
                <c:pt idx="98">
                  <c:v>11.25135883528006</c:v>
                </c:pt>
                <c:pt idx="99">
                  <c:v>11.553464397089018</c:v>
                </c:pt>
                <c:pt idx="100">
                  <c:v>11.571085321691653</c:v>
                </c:pt>
                <c:pt idx="101">
                  <c:v>11.303787723443751</c:v>
                </c:pt>
                <c:pt idx="102">
                  <c:v>10.758153356324055</c:v>
                </c:pt>
                <c:pt idx="103">
                  <c:v>9.9476175493076706</c:v>
                </c:pt>
                <c:pt idx="104">
                  <c:v>8.8921383839774695</c:v>
                </c:pt>
                <c:pt idx="105">
                  <c:v>7.6177052603184308</c:v>
                </c:pt>
                <c:pt idx="106">
                  <c:v>6.1556989514360279</c:v>
                </c:pt>
                <c:pt idx="107">
                  <c:v>4.5421189047757649</c:v>
                </c:pt>
                <c:pt idx="108">
                  <c:v>2.8166968162514956</c:v>
                </c:pt>
                <c:pt idx="109">
                  <c:v>1.0219183040303279</c:v>
                </c:pt>
                <c:pt idx="110">
                  <c:v>-0.79802322838843043</c:v>
                </c:pt>
                <c:pt idx="111">
                  <c:v>-2.5983147804370557</c:v>
                </c:pt>
                <c:pt idx="112">
                  <c:v>-4.3346271992789207</c:v>
                </c:pt>
                <c:pt idx="113">
                  <c:v>-5.964206710671677</c:v>
                </c:pt>
                <c:pt idx="114">
                  <c:v>-7.4469276587804645</c:v>
                </c:pt>
                <c:pt idx="115">
                  <c:v>-8.7462805329941151</c:v>
                </c:pt>
                <c:pt idx="116">
                  <c:v>-9.8302709532445931</c:v>
                </c:pt>
                <c:pt idx="117">
                  <c:v>-10.672207477827337</c:v>
                </c:pt>
                <c:pt idx="118">
                  <c:v>-11.25135883528003</c:v>
                </c:pt>
                <c:pt idx="119">
                  <c:v>-11.553464397089009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'4th Order'!$M$1</c:f>
              <c:strCache>
                <c:ptCount val="1"/>
                <c:pt idx="0">
                  <c:v>4th Haromonic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yVal>
            <c:numRef>
              <c:f>'4th Order'!$M$2:$M$121</c:f>
              <c:numCache>
                <c:formatCode>General</c:formatCode>
                <c:ptCount val="120"/>
                <c:pt idx="0">
                  <c:v>-0.9464562650624585</c:v>
                </c:pt>
                <c:pt idx="1">
                  <c:v>1.4892413923995029</c:v>
                </c:pt>
                <c:pt idx="2">
                  <c:v>3.8598520548405095</c:v>
                </c:pt>
                <c:pt idx="3">
                  <c:v>6.0617686608599257</c:v>
                </c:pt>
                <c:pt idx="4">
                  <c:v>7.9987568888065059</c:v>
                </c:pt>
                <c:pt idx="5">
                  <c:v>9.5861610584182149</c:v>
                </c:pt>
                <c:pt idx="6">
                  <c:v>10.754603990272752</c:v>
                </c:pt>
                <c:pt idx="7">
                  <c:v>11.453019121436784</c:v>
                </c:pt>
                <c:pt idx="8">
                  <c:v>11.650882359310829</c:v>
                </c:pt>
                <c:pt idx="9">
                  <c:v>11.339546130946632</c:v>
                </c:pt>
                <c:pt idx="10">
                  <c:v>10.532617323480686</c:v>
                </c:pt>
                <c:pt idx="11">
                  <c:v>9.2653625978732705</c:v>
                </c:pt>
                <c:pt idx="12">
                  <c:v>7.5931670665962638</c:v>
                </c:pt>
                <c:pt idx="13">
                  <c:v>5.5891136984509107</c:v>
                </c:pt>
                <c:pt idx="14">
                  <c:v>3.3407892421401484</c:v>
                </c:pt>
                <c:pt idx="15">
                  <c:v>0.94645626506245983</c:v>
                </c:pt>
                <c:pt idx="16">
                  <c:v>-1.4892413923994809</c:v>
                </c:pt>
                <c:pt idx="17">
                  <c:v>-3.8598520548405082</c:v>
                </c:pt>
                <c:pt idx="18">
                  <c:v>-6.0617686608599239</c:v>
                </c:pt>
                <c:pt idx="19">
                  <c:v>-7.9987568888064908</c:v>
                </c:pt>
                <c:pt idx="20">
                  <c:v>-9.5861610584182149</c:v>
                </c:pt>
                <c:pt idx="21">
                  <c:v>-10.754603990272752</c:v>
                </c:pt>
                <c:pt idx="22">
                  <c:v>-11.453019121436784</c:v>
                </c:pt>
                <c:pt idx="23">
                  <c:v>-11.650882359310829</c:v>
                </c:pt>
                <c:pt idx="24">
                  <c:v>-11.339546130946632</c:v>
                </c:pt>
                <c:pt idx="25">
                  <c:v>-10.532617323480686</c:v>
                </c:pt>
                <c:pt idx="26">
                  <c:v>-9.2653625978732723</c:v>
                </c:pt>
                <c:pt idx="27">
                  <c:v>-7.5931670665962647</c:v>
                </c:pt>
                <c:pt idx="28">
                  <c:v>-5.5891136984509124</c:v>
                </c:pt>
                <c:pt idx="29">
                  <c:v>-3.3407892421401502</c:v>
                </c:pt>
                <c:pt idx="30">
                  <c:v>-0.94645626506246128</c:v>
                </c:pt>
                <c:pt idx="31">
                  <c:v>1.4892413923994792</c:v>
                </c:pt>
                <c:pt idx="32">
                  <c:v>3.8598520548405069</c:v>
                </c:pt>
                <c:pt idx="33">
                  <c:v>6.0617686608599231</c:v>
                </c:pt>
                <c:pt idx="34">
                  <c:v>7.9987568888065033</c:v>
                </c:pt>
                <c:pt idx="35">
                  <c:v>9.5861610584182362</c:v>
                </c:pt>
                <c:pt idx="36">
                  <c:v>10.754603990272766</c:v>
                </c:pt>
                <c:pt idx="37">
                  <c:v>11.453019121436791</c:v>
                </c:pt>
                <c:pt idx="38">
                  <c:v>11.650882359310827</c:v>
                </c:pt>
                <c:pt idx="39">
                  <c:v>11.339546130946617</c:v>
                </c:pt>
                <c:pt idx="40">
                  <c:v>10.532617323480661</c:v>
                </c:pt>
                <c:pt idx="41">
                  <c:v>9.2653625978732226</c:v>
                </c:pt>
                <c:pt idx="42">
                  <c:v>7.5931670665962026</c:v>
                </c:pt>
                <c:pt idx="43">
                  <c:v>5.5891136984508405</c:v>
                </c:pt>
                <c:pt idx="44">
                  <c:v>3.340789242140052</c:v>
                </c:pt>
                <c:pt idx="45">
                  <c:v>0.94645626506235947</c:v>
                </c:pt>
                <c:pt idx="46">
                  <c:v>-1.4892413923995804</c:v>
                </c:pt>
                <c:pt idx="47">
                  <c:v>-3.8598520548406228</c:v>
                </c:pt>
                <c:pt idx="48">
                  <c:v>-6.0617686608600279</c:v>
                </c:pt>
                <c:pt idx="49">
                  <c:v>-7.998756888806593</c:v>
                </c:pt>
                <c:pt idx="50">
                  <c:v>-9.5861610584182948</c:v>
                </c:pt>
                <c:pt idx="51">
                  <c:v>-10.754603990272805</c:v>
                </c:pt>
                <c:pt idx="52">
                  <c:v>-11.453019121436814</c:v>
                </c:pt>
                <c:pt idx="53">
                  <c:v>-11.650882359310826</c:v>
                </c:pt>
                <c:pt idx="54">
                  <c:v>-11.339546130946594</c:v>
                </c:pt>
                <c:pt idx="55">
                  <c:v>-10.532617323480608</c:v>
                </c:pt>
                <c:pt idx="56">
                  <c:v>-9.2653625978731604</c:v>
                </c:pt>
                <c:pt idx="57">
                  <c:v>-7.5931670665961253</c:v>
                </c:pt>
                <c:pt idx="58">
                  <c:v>-5.589113698450733</c:v>
                </c:pt>
                <c:pt idx="59">
                  <c:v>-3.3407892421399348</c:v>
                </c:pt>
                <c:pt idx="60">
                  <c:v>-0.94645626506227842</c:v>
                </c:pt>
                <c:pt idx="61">
                  <c:v>1.4892413923996612</c:v>
                </c:pt>
                <c:pt idx="62">
                  <c:v>3.8598520548406805</c:v>
                </c:pt>
                <c:pt idx="63">
                  <c:v>6.0617686608600616</c:v>
                </c:pt>
                <c:pt idx="64">
                  <c:v>7.9987568888066072</c:v>
                </c:pt>
                <c:pt idx="65">
                  <c:v>9.5861610584183072</c:v>
                </c:pt>
                <c:pt idx="66">
                  <c:v>10.754603990272804</c:v>
                </c:pt>
                <c:pt idx="67">
                  <c:v>11.45301912143681</c:v>
                </c:pt>
                <c:pt idx="68">
                  <c:v>11.650882359310826</c:v>
                </c:pt>
                <c:pt idx="69">
                  <c:v>11.339546130946603</c:v>
                </c:pt>
                <c:pt idx="70">
                  <c:v>10.532617323480634</c:v>
                </c:pt>
                <c:pt idx="71">
                  <c:v>9.2653625978732119</c:v>
                </c:pt>
                <c:pt idx="72">
                  <c:v>7.5931670665962052</c:v>
                </c:pt>
                <c:pt idx="73">
                  <c:v>5.5891136984508432</c:v>
                </c:pt>
                <c:pt idx="74">
                  <c:v>3.3407892421400747</c:v>
                </c:pt>
                <c:pt idx="75">
                  <c:v>0.94645626506240366</c:v>
                </c:pt>
                <c:pt idx="76">
                  <c:v>-1.4892413923995369</c:v>
                </c:pt>
                <c:pt idx="77">
                  <c:v>-3.8598520548405419</c:v>
                </c:pt>
                <c:pt idx="78">
                  <c:v>-6.0617686608599541</c:v>
                </c:pt>
                <c:pt idx="79">
                  <c:v>-7.9987568888065015</c:v>
                </c:pt>
                <c:pt idx="80">
                  <c:v>-9.5861610584182344</c:v>
                </c:pt>
                <c:pt idx="81">
                  <c:v>-10.754603990272749</c:v>
                </c:pt>
                <c:pt idx="82">
                  <c:v>-11.453019121436787</c:v>
                </c:pt>
                <c:pt idx="83">
                  <c:v>-11.650882359310829</c:v>
                </c:pt>
                <c:pt idx="84">
                  <c:v>-11.339546130946633</c:v>
                </c:pt>
                <c:pt idx="85">
                  <c:v>-10.532617323480697</c:v>
                </c:pt>
                <c:pt idx="86">
                  <c:v>-9.2653625978732759</c:v>
                </c:pt>
                <c:pt idx="87">
                  <c:v>-7.5931670665963003</c:v>
                </c:pt>
                <c:pt idx="88">
                  <c:v>-5.5891136984509346</c:v>
                </c:pt>
                <c:pt idx="89">
                  <c:v>-3.340789242140195</c:v>
                </c:pt>
                <c:pt idx="90">
                  <c:v>-0.94645626506254954</c:v>
                </c:pt>
                <c:pt idx="91">
                  <c:v>1.4892413923994119</c:v>
                </c:pt>
                <c:pt idx="92">
                  <c:v>3.8598520548404234</c:v>
                </c:pt>
                <c:pt idx="93">
                  <c:v>6.0617686608598467</c:v>
                </c:pt>
                <c:pt idx="94">
                  <c:v>7.9987568888064091</c:v>
                </c:pt>
                <c:pt idx="95">
                  <c:v>9.5861610584181633</c:v>
                </c:pt>
                <c:pt idx="96">
                  <c:v>10.754603990272699</c:v>
                </c:pt>
                <c:pt idx="97">
                  <c:v>11.453019121436764</c:v>
                </c:pt>
                <c:pt idx="98">
                  <c:v>11.650882359310833</c:v>
                </c:pt>
                <c:pt idx="99">
                  <c:v>11.339546130946662</c:v>
                </c:pt>
                <c:pt idx="100">
                  <c:v>10.532617323480752</c:v>
                </c:pt>
                <c:pt idx="101">
                  <c:v>9.2653625978733771</c:v>
                </c:pt>
                <c:pt idx="102">
                  <c:v>7.5931670665963953</c:v>
                </c:pt>
                <c:pt idx="103">
                  <c:v>5.5891136984510821</c:v>
                </c:pt>
                <c:pt idx="104">
                  <c:v>3.3407892421403154</c:v>
                </c:pt>
                <c:pt idx="105">
                  <c:v>0.94645626506267477</c:v>
                </c:pt>
                <c:pt idx="106">
                  <c:v>-1.4892413923992873</c:v>
                </c:pt>
                <c:pt idx="107">
                  <c:v>-3.8598520548403052</c:v>
                </c:pt>
                <c:pt idx="108">
                  <c:v>-6.0617686608597392</c:v>
                </c:pt>
                <c:pt idx="109">
                  <c:v>-7.9987568888063185</c:v>
                </c:pt>
                <c:pt idx="110">
                  <c:v>-9.5861610584180923</c:v>
                </c:pt>
                <c:pt idx="111">
                  <c:v>-10.754603990272653</c:v>
                </c:pt>
                <c:pt idx="112">
                  <c:v>-11.453019121436732</c:v>
                </c:pt>
                <c:pt idx="113">
                  <c:v>-11.650882359310835</c:v>
                </c:pt>
                <c:pt idx="114">
                  <c:v>-11.339546130946699</c:v>
                </c:pt>
                <c:pt idx="115">
                  <c:v>-10.532617323480805</c:v>
                </c:pt>
                <c:pt idx="116">
                  <c:v>-9.2653625978734535</c:v>
                </c:pt>
                <c:pt idx="117">
                  <c:v>-7.5931670665964912</c:v>
                </c:pt>
                <c:pt idx="118">
                  <c:v>-5.5891136984511922</c:v>
                </c:pt>
                <c:pt idx="119">
                  <c:v>-3.3407892421404357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'4th Order'!$O$1</c:f>
              <c:strCache>
                <c:ptCount val="1"/>
                <c:pt idx="0">
                  <c:v>Sum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yVal>
            <c:numRef>
              <c:f>'4th Order'!$O$2:$O$121</c:f>
              <c:numCache>
                <c:formatCode>General</c:formatCode>
                <c:ptCount val="120"/>
                <c:pt idx="0">
                  <c:v>334.0444672804266</c:v>
                </c:pt>
                <c:pt idx="1">
                  <c:v>342.02999082366654</c:v>
                </c:pt>
                <c:pt idx="2">
                  <c:v>349.94196781392634</c:v>
                </c:pt>
                <c:pt idx="3">
                  <c:v>357.61643762599044</c:v>
                </c:pt>
                <c:pt idx="4">
                  <c:v>364.89010492966707</c:v>
                </c:pt>
                <c:pt idx="5">
                  <c:v>371.60554219965354</c:v>
                </c:pt>
                <c:pt idx="6">
                  <c:v>377.61604174063268</c:v>
                </c:pt>
                <c:pt idx="7">
                  <c:v>382.78993415734226</c:v>
                </c:pt>
                <c:pt idx="8">
                  <c:v>387.01421606947451</c:v>
                </c:pt>
                <c:pt idx="9">
                  <c:v>390.19736206357749</c:v>
                </c:pt>
                <c:pt idx="10">
                  <c:v>392.27123292891827</c:v>
                </c:pt>
                <c:pt idx="11">
                  <c:v>393.19203248153235</c:v>
                </c:pt>
                <c:pt idx="12">
                  <c:v>392.94030695382554</c:v>
                </c:pt>
                <c:pt idx="13">
                  <c:v>391.52002218165671</c:v>
                </c:pt>
                <c:pt idx="14">
                  <c:v>388.95679285514569</c:v>
                </c:pt>
                <c:pt idx="15">
                  <c:v>385.29537322343407</c:v>
                </c:pt>
                <c:pt idx="16">
                  <c:v>380.59654835241469</c:v>
                </c:pt>
                <c:pt idx="17">
                  <c:v>374.93358807357151</c:v>
                </c:pt>
                <c:pt idx="18">
                  <c:v>368.38844118141691</c:v>
                </c:pt>
                <c:pt idx="19">
                  <c:v>361.04785463111136</c:v>
                </c:pt>
                <c:pt idx="20">
                  <c:v>352.99960122093421</c:v>
                </c:pt>
                <c:pt idx="21">
                  <c:v>344.3289896588214</c:v>
                </c:pt>
                <c:pt idx="22">
                  <c:v>335.11581352086284</c:v>
                </c:pt>
                <c:pt idx="23">
                  <c:v>325.43187127080341</c:v>
                </c:pt>
                <c:pt idx="24">
                  <c:v>315.33915938761584</c:v>
                </c:pt>
                <c:pt idx="25">
                  <c:v>304.88880616044088</c:v>
                </c:pt>
                <c:pt idx="26">
                  <c:v>294.12077646272343</c:v>
                </c:pt>
                <c:pt idx="27">
                  <c:v>283.06433953276854</c:v>
                </c:pt>
                <c:pt idx="28">
                  <c:v>271.7392542277824</c:v>
                </c:pt>
                <c:pt idx="29">
                  <c:v>260.15759110454684</c:v>
                </c:pt>
                <c:pt idx="30">
                  <c:v>248.32607961713649</c:v>
                </c:pt>
                <c:pt idx="31">
                  <c:v>236.24884312703119</c:v>
                </c:pt>
                <c:pt idx="32">
                  <c:v>223.93036545849046</c:v>
                </c:pt>
                <c:pt idx="33">
                  <c:v>211.37852126357907</c:v>
                </c:pt>
                <c:pt idx="34">
                  <c:v>198.60749900646479</c:v>
                </c:pt>
                <c:pt idx="35">
                  <c:v>185.64045009052268</c:v>
                </c:pt>
                <c:pt idx="36">
                  <c:v>172.51171031784062</c:v>
                </c:pt>
                <c:pt idx="37">
                  <c:v>159.26845991075822</c:v>
                </c:pt>
                <c:pt idx="38">
                  <c:v>145.9717148252044</c:v>
                </c:pt>
                <c:pt idx="39">
                  <c:v>132.69657383718138</c:v>
                </c:pt>
                <c:pt idx="40">
                  <c:v>119.53168143743106</c:v>
                </c:pt>
                <c:pt idx="41">
                  <c:v>106.57790429997651</c:v>
                </c:pt>
                <c:pt idx="42">
                  <c:v>93.946257269609148</c:v>
                </c:pt>
                <c:pt idx="43">
                  <c:v>81.755151687612027</c:v>
                </c:pt>
                <c:pt idx="44">
                  <c:v>70.127072743211102</c:v>
                </c:pt>
                <c:pt idx="45">
                  <c:v>59.184821828982173</c:v>
                </c:pt>
                <c:pt idx="46">
                  <c:v>49.047483220496275</c:v>
                </c:pt>
                <c:pt idx="47">
                  <c:v>39.826290684890608</c:v>
                </c:pt>
                <c:pt idx="48">
                  <c:v>31.620578053505522</c:v>
                </c:pt>
                <c:pt idx="49">
                  <c:v>24.513997923335427</c:v>
                </c:pt>
                <c:pt idx="50">
                  <c:v>18.5711844045296</c:v>
                </c:pt>
                <c:pt idx="51">
                  <c:v>13.835019505717582</c:v>
                </c:pt>
                <c:pt idx="52">
                  <c:v>10.324639008356879</c:v>
                </c:pt>
                <c:pt idx="53">
                  <c:v>8.034283524088627</c:v>
                </c:pt>
                <c:pt idx="54">
                  <c:v>6.9330651464499944</c:v>
                </c:pt>
                <c:pt idx="55">
                  <c:v>6.9656812281175462</c:v>
                </c:pt>
                <c:pt idx="56">
                  <c:v>8.054066034999618</c:v>
                </c:pt>
                <c:pt idx="57">
                  <c:v>10.099930142369343</c:v>
                </c:pt>
                <c:pt idx="58">
                  <c:v>12.988098255838166</c:v>
                </c:pt>
                <c:pt idx="59">
                  <c:v>16.590520408017252</c:v>
                </c:pt>
                <c:pt idx="60">
                  <c:v>20.770800806151588</c:v>
                </c:pt>
                <c:pt idx="61">
                  <c:v>25.38906438052107</c:v>
                </c:pt>
                <c:pt idx="62">
                  <c:v>30.306964426972961</c:v>
                </c:pt>
                <c:pt idx="63">
                  <c:v>35.39262644328219</c:v>
                </c:pt>
                <c:pt idx="64">
                  <c:v>40.525323760030034</c:v>
                </c:pt>
                <c:pt idx="65">
                  <c:v>45.599689911747447</c:v>
                </c:pt>
                <c:pt idx="66">
                  <c:v>50.529290545979656</c:v>
                </c:pt>
                <c:pt idx="67">
                  <c:v>55.249403315786957</c:v>
                </c:pt>
                <c:pt idx="68">
                  <c:v>59.718886589660791</c:v>
                </c:pt>
                <c:pt idx="69">
                  <c:v>63.921055586570546</c:v>
                </c:pt>
                <c:pt idx="70">
                  <c:v>67.863526105265777</c:v>
                </c:pt>
                <c:pt idx="71">
                  <c:v>71.577029594676887</c:v>
                </c:pt>
                <c:pt idx="72">
                  <c:v>75.11324703749554</c:v>
                </c:pt>
                <c:pt idx="73">
                  <c:v>78.541751106379081</c:v>
                </c:pt>
                <c:pt idx="74">
                  <c:v>81.94618448159882</c:v>
                </c:pt>
                <c:pt idx="75">
                  <c:v>85.419835414748249</c:v>
                </c:pt>
                <c:pt idx="76">
                  <c:v>89.060798127567807</c:v>
                </c:pt>
                <c:pt idx="77">
                  <c:v>92.966924272085706</c:v>
                </c:pt>
                <c:pt idx="78">
                  <c:v>97.230781606008364</c:v>
                </c:pt>
                <c:pt idx="79">
                  <c:v>101.93483678503544</c:v>
                </c:pt>
                <c:pt idx="80">
                  <c:v>107.14707066411285</c:v>
                </c:pt>
                <c:pt idx="81">
                  <c:v>112.91721705307106</c:v>
                </c:pt>
                <c:pt idx="82">
                  <c:v>119.27379019453791</c:v>
                </c:pt>
                <c:pt idx="83">
                  <c:v>126.22203338552006</c:v>
                </c:pt>
                <c:pt idx="84">
                  <c:v>133.74288252223494</c:v>
                </c:pt>
                <c:pt idx="85">
                  <c:v>141.79299553745449</c:v>
                </c:pt>
                <c:pt idx="86">
                  <c:v>150.30585353160865</c:v>
                </c:pt>
                <c:pt idx="87">
                  <c:v>159.19389379048542</c:v>
                </c:pt>
                <c:pt idx="88">
                  <c:v>168.35159077531111</c:v>
                </c:pt>
                <c:pt idx="89">
                  <c:v>177.65936044804164</c:v>
                </c:pt>
                <c:pt idx="90">
                  <c:v>186.98812769876307</c:v>
                </c:pt>
                <c:pt idx="91">
                  <c:v>196.20436770110686</c:v>
                </c:pt>
                <c:pt idx="92">
                  <c:v>205.17541098270004</c:v>
                </c:pt>
                <c:pt idx="93">
                  <c:v>213.77478977331558</c:v>
                </c:pt>
                <c:pt idx="94">
                  <c:v>221.88740032179152</c:v>
                </c:pt>
                <c:pt idx="95">
                  <c:v>229.41426249447665</c:v>
                </c:pt>
                <c:pt idx="96">
                  <c:v>236.27667381936536</c:v>
                </c:pt>
                <c:pt idx="97">
                  <c:v>242.41957956458705</c:v>
                </c:pt>
                <c:pt idx="98">
                  <c:v>247.814012415631</c:v>
                </c:pt>
                <c:pt idx="99">
                  <c:v>252.45849349918447</c:v>
                </c:pt>
                <c:pt idx="100">
                  <c:v>256.37932928503494</c:v>
                </c:pt>
                <c:pt idx="101">
                  <c:v>259.62978447803437</c:v>
                </c:pt>
                <c:pt idx="102">
                  <c:v>262.28815746818179</c:v>
                </c:pt>
                <c:pt idx="103">
                  <c:v>264.45483028088302</c:v>
                </c:pt>
                <c:pt idx="104">
                  <c:v>266.24840735133216</c:v>
                </c:pt>
                <c:pt idx="105">
                  <c:v>267.80109505581271</c:v>
                </c:pt>
                <c:pt idx="106">
                  <c:v>269.25350519265066</c:v>
                </c:pt>
                <c:pt idx="107">
                  <c:v>270.74908921281718</c:v>
                </c:pt>
                <c:pt idx="108">
                  <c:v>272.42842497835665</c:v>
                </c:pt>
                <c:pt idx="109">
                  <c:v>274.42358356801867</c:v>
                </c:pt>
                <c:pt idx="110">
                  <c:v>276.85279993947745</c:v>
                </c:pt>
                <c:pt idx="111">
                  <c:v>279.81565828402591</c:v>
                </c:pt>
                <c:pt idx="112">
                  <c:v>283.38898125322214</c:v>
                </c:pt>
                <c:pt idx="113">
                  <c:v>287.62358284507155</c:v>
                </c:pt>
                <c:pt idx="114">
                  <c:v>292.54200888263961</c:v>
                </c:pt>
                <c:pt idx="115">
                  <c:v>298.13734824279135</c:v>
                </c:pt>
                <c:pt idx="116">
                  <c:v>304.37315404190207</c:v>
                </c:pt>
                <c:pt idx="117">
                  <c:v>311.18446873071844</c:v>
                </c:pt>
                <c:pt idx="118">
                  <c:v>318.47990240999144</c:v>
                </c:pt>
                <c:pt idx="119">
                  <c:v>326.14467153356043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'4th Order'!$B$1</c:f>
              <c:strCache>
                <c:ptCount val="1"/>
                <c:pt idx="0">
                  <c:v>Raw PRF</c:v>
                </c:pt>
              </c:strCache>
            </c:strRef>
          </c:tx>
          <c:spPr>
            <a:ln w="19050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yVal>
            <c:numRef>
              <c:f>'4th Order'!$B$2:$B$121</c:f>
              <c:numCache>
                <c:formatCode>General</c:formatCode>
                <c:ptCount val="120"/>
                <c:pt idx="0">
                  <c:v>120.78437599999999</c:v>
                </c:pt>
                <c:pt idx="1">
                  <c:v>123.239295</c:v>
                </c:pt>
                <c:pt idx="2">
                  <c:v>134.71977200000001</c:v>
                </c:pt>
                <c:pt idx="3">
                  <c:v>141.38062099999999</c:v>
                </c:pt>
                <c:pt idx="4">
                  <c:v>142.60841600000001</c:v>
                </c:pt>
                <c:pt idx="5">
                  <c:v>152.862503</c:v>
                </c:pt>
                <c:pt idx="6">
                  <c:v>161.53903700000001</c:v>
                </c:pt>
                <c:pt idx="7">
                  <c:v>169.86596800000001</c:v>
                </c:pt>
                <c:pt idx="8">
                  <c:v>181.52292600000001</c:v>
                </c:pt>
                <c:pt idx="9">
                  <c:v>198.262204</c:v>
                </c:pt>
                <c:pt idx="10">
                  <c:v>211.05879400000001</c:v>
                </c:pt>
                <c:pt idx="11">
                  <c:v>225.34535099999999</c:v>
                </c:pt>
                <c:pt idx="12">
                  <c:v>244.3638</c:v>
                </c:pt>
                <c:pt idx="13">
                  <c:v>256.195896</c:v>
                </c:pt>
                <c:pt idx="14">
                  <c:v>269.167958</c:v>
                </c:pt>
                <c:pt idx="15">
                  <c:v>284.33002099999999</c:v>
                </c:pt>
                <c:pt idx="16">
                  <c:v>300.018259</c:v>
                </c:pt>
                <c:pt idx="17">
                  <c:v>308.87133499999999</c:v>
                </c:pt>
                <c:pt idx="18">
                  <c:v>320.00205599999998</c:v>
                </c:pt>
                <c:pt idx="19">
                  <c:v>329.02886599999999</c:v>
                </c:pt>
                <c:pt idx="20">
                  <c:v>335.07671800000003</c:v>
                </c:pt>
                <c:pt idx="21">
                  <c:v>345.24413600000003</c:v>
                </c:pt>
                <c:pt idx="22">
                  <c:v>350.41452800000002</c:v>
                </c:pt>
                <c:pt idx="23">
                  <c:v>358.91601700000001</c:v>
                </c:pt>
                <c:pt idx="24">
                  <c:v>359.70537200000001</c:v>
                </c:pt>
                <c:pt idx="25">
                  <c:v>375.30584399999998</c:v>
                </c:pt>
                <c:pt idx="26">
                  <c:v>374.42887300000001</c:v>
                </c:pt>
                <c:pt idx="27">
                  <c:v>386.52475900000002</c:v>
                </c:pt>
                <c:pt idx="28">
                  <c:v>391.08218499999998</c:v>
                </c:pt>
                <c:pt idx="29">
                  <c:v>400.63483600000001</c:v>
                </c:pt>
                <c:pt idx="30">
                  <c:v>401.24868700000002</c:v>
                </c:pt>
                <c:pt idx="31">
                  <c:v>403.87862200000001</c:v>
                </c:pt>
                <c:pt idx="32">
                  <c:v>413.78182199999998</c:v>
                </c:pt>
                <c:pt idx="33">
                  <c:v>410.97726899999998</c:v>
                </c:pt>
                <c:pt idx="34">
                  <c:v>417.20044100000001</c:v>
                </c:pt>
                <c:pt idx="35">
                  <c:v>417.02484600000003</c:v>
                </c:pt>
                <c:pt idx="36">
                  <c:v>426.49030900000002</c:v>
                </c:pt>
                <c:pt idx="37">
                  <c:v>414.83417500000002</c:v>
                </c:pt>
                <c:pt idx="38">
                  <c:v>407.82225699999998</c:v>
                </c:pt>
                <c:pt idx="39">
                  <c:v>407.909719</c:v>
                </c:pt>
                <c:pt idx="40">
                  <c:v>396.691261</c:v>
                </c:pt>
                <c:pt idx="41">
                  <c:v>389.50469399999997</c:v>
                </c:pt>
                <c:pt idx="42">
                  <c:v>381.79121900000001</c:v>
                </c:pt>
                <c:pt idx="43">
                  <c:v>380.56424800000002</c:v>
                </c:pt>
                <c:pt idx="44">
                  <c:v>365.139769</c:v>
                </c:pt>
                <c:pt idx="45">
                  <c:v>362.597418</c:v>
                </c:pt>
                <c:pt idx="46">
                  <c:v>348.74890399999998</c:v>
                </c:pt>
                <c:pt idx="47">
                  <c:v>335.69023399999998</c:v>
                </c:pt>
                <c:pt idx="48">
                  <c:v>322.98217499999998</c:v>
                </c:pt>
                <c:pt idx="49">
                  <c:v>311.23656399999999</c:v>
                </c:pt>
                <c:pt idx="50">
                  <c:v>303.34911099999999</c:v>
                </c:pt>
                <c:pt idx="51">
                  <c:v>286.43408399999998</c:v>
                </c:pt>
                <c:pt idx="52">
                  <c:v>283.19023700000002</c:v>
                </c:pt>
                <c:pt idx="53">
                  <c:v>264.60970800000001</c:v>
                </c:pt>
                <c:pt idx="54">
                  <c:v>259.43916300000001</c:v>
                </c:pt>
                <c:pt idx="55">
                  <c:v>237.35230899999999</c:v>
                </c:pt>
                <c:pt idx="56">
                  <c:v>238.841758</c:v>
                </c:pt>
                <c:pt idx="57">
                  <c:v>217.80753200000001</c:v>
                </c:pt>
                <c:pt idx="58">
                  <c:v>209.919895</c:v>
                </c:pt>
                <c:pt idx="59">
                  <c:v>200.71593300000001</c:v>
                </c:pt>
                <c:pt idx="60">
                  <c:v>184.06393299999999</c:v>
                </c:pt>
                <c:pt idx="61">
                  <c:v>173.72229300000001</c:v>
                </c:pt>
                <c:pt idx="62">
                  <c:v>160.749956</c:v>
                </c:pt>
                <c:pt idx="63">
                  <c:v>159.87387100000001</c:v>
                </c:pt>
                <c:pt idx="64">
                  <c:v>147.253243</c:v>
                </c:pt>
                <c:pt idx="65">
                  <c:v>146.90251000000001</c:v>
                </c:pt>
                <c:pt idx="66">
                  <c:v>139.71490499999999</c:v>
                </c:pt>
                <c:pt idx="67">
                  <c:v>129.63675000000001</c:v>
                </c:pt>
                <c:pt idx="68">
                  <c:v>123.589296</c:v>
                </c:pt>
                <c:pt idx="69">
                  <c:v>126.83122</c:v>
                </c:pt>
                <c:pt idx="70">
                  <c:v>116.840191</c:v>
                </c:pt>
                <c:pt idx="71">
                  <c:v>115.175361</c:v>
                </c:pt>
                <c:pt idx="72">
                  <c:v>111.75628399999999</c:v>
                </c:pt>
                <c:pt idx="73">
                  <c:v>110.792615</c:v>
                </c:pt>
                <c:pt idx="74">
                  <c:v>103.167883</c:v>
                </c:pt>
                <c:pt idx="75">
                  <c:v>106.23524999999999</c:v>
                </c:pt>
                <c:pt idx="76">
                  <c:v>102.11547</c:v>
                </c:pt>
                <c:pt idx="77">
                  <c:v>95.717892000000006</c:v>
                </c:pt>
                <c:pt idx="78">
                  <c:v>90.108846999999997</c:v>
                </c:pt>
                <c:pt idx="79">
                  <c:v>88.004660999999999</c:v>
                </c:pt>
                <c:pt idx="80">
                  <c:v>77.224704000000003</c:v>
                </c:pt>
                <c:pt idx="81">
                  <c:v>71.177676000000005</c:v>
                </c:pt>
                <c:pt idx="82">
                  <c:v>69.42398</c:v>
                </c:pt>
                <c:pt idx="83">
                  <c:v>58.818793999999997</c:v>
                </c:pt>
                <c:pt idx="84">
                  <c:v>51.983325999999998</c:v>
                </c:pt>
                <c:pt idx="85">
                  <c:v>47.425443000000001</c:v>
                </c:pt>
                <c:pt idx="86">
                  <c:v>49.440761999999999</c:v>
                </c:pt>
                <c:pt idx="87">
                  <c:v>35.768850999999998</c:v>
                </c:pt>
                <c:pt idx="88">
                  <c:v>42.605051000000003</c:v>
                </c:pt>
                <c:pt idx="89">
                  <c:v>35.593071999999999</c:v>
                </c:pt>
                <c:pt idx="90">
                  <c:v>39.712364000000001</c:v>
                </c:pt>
                <c:pt idx="91">
                  <c:v>40.239027999999998</c:v>
                </c:pt>
                <c:pt idx="92">
                  <c:v>50.054340000000003</c:v>
                </c:pt>
                <c:pt idx="93">
                  <c:v>49.177674000000003</c:v>
                </c:pt>
                <c:pt idx="94">
                  <c:v>50.142473000000003</c:v>
                </c:pt>
                <c:pt idx="95">
                  <c:v>60.396864999999998</c:v>
                </c:pt>
                <c:pt idx="96">
                  <c:v>62.324570000000001</c:v>
                </c:pt>
                <c:pt idx="97">
                  <c:v>70.300645000000003</c:v>
                </c:pt>
                <c:pt idx="98">
                  <c:v>61.097721</c:v>
                </c:pt>
                <c:pt idx="99">
                  <c:v>79.765803000000005</c:v>
                </c:pt>
                <c:pt idx="100">
                  <c:v>75.471709000000004</c:v>
                </c:pt>
                <c:pt idx="101">
                  <c:v>86.339922000000001</c:v>
                </c:pt>
                <c:pt idx="102">
                  <c:v>88.881448000000006</c:v>
                </c:pt>
                <c:pt idx="103">
                  <c:v>90.020529999999994</c:v>
                </c:pt>
                <c:pt idx="104">
                  <c:v>92.475144</c:v>
                </c:pt>
                <c:pt idx="105">
                  <c:v>94.403183999999996</c:v>
                </c:pt>
                <c:pt idx="106">
                  <c:v>103.868464</c:v>
                </c:pt>
                <c:pt idx="107">
                  <c:v>91.511015999999998</c:v>
                </c:pt>
                <c:pt idx="108">
                  <c:v>105.70944</c:v>
                </c:pt>
                <c:pt idx="109">
                  <c:v>105.62127599999999</c:v>
                </c:pt>
                <c:pt idx="110">
                  <c:v>104.21919800000001</c:v>
                </c:pt>
                <c:pt idx="111">
                  <c:v>106.674116</c:v>
                </c:pt>
                <c:pt idx="112">
                  <c:v>106.585617</c:v>
                </c:pt>
                <c:pt idx="113">
                  <c:v>110.266774</c:v>
                </c:pt>
                <c:pt idx="114">
                  <c:v>100.801861</c:v>
                </c:pt>
                <c:pt idx="115">
                  <c:v>108.864879</c:v>
                </c:pt>
                <c:pt idx="116">
                  <c:v>105.62152</c:v>
                </c:pt>
                <c:pt idx="117">
                  <c:v>107.813137</c:v>
                </c:pt>
                <c:pt idx="118">
                  <c:v>110.35484700000001</c:v>
                </c:pt>
                <c:pt idx="119">
                  <c:v>116.752211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061744"/>
        <c:axId val="275062136"/>
      </c:scatterChart>
      <c:valAx>
        <c:axId val="27506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5062136"/>
        <c:crosses val="autoZero"/>
        <c:crossBetween val="midCat"/>
      </c:valAx>
      <c:valAx>
        <c:axId val="275062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50617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180213534582916"/>
          <c:y val="0.27777849541815325"/>
          <c:w val="0.25287403629751165"/>
          <c:h val="0.44709110214921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0</xdr:rowOff>
    </xdr:from>
    <xdr:to>
      <xdr:col>17</xdr:col>
      <xdr:colOff>9525</xdr:colOff>
      <xdr:row>24</xdr:row>
      <xdr:rowOff>180975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26</xdr:row>
      <xdr:rowOff>9525</xdr:rowOff>
    </xdr:from>
    <xdr:to>
      <xdr:col>17</xdr:col>
      <xdr:colOff>9525</xdr:colOff>
      <xdr:row>45</xdr:row>
      <xdr:rowOff>0</xdr:rowOff>
    </xdr:to>
    <xdr:graphicFrame macro="">
      <xdr:nvGraphicFramePr>
        <xdr:cNvPr id="61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314325</xdr:colOff>
      <xdr:row>9</xdr:row>
      <xdr:rowOff>66675</xdr:rowOff>
    </xdr:from>
    <xdr:to>
      <xdr:col>6</xdr:col>
      <xdr:colOff>581025</xdr:colOff>
      <xdr:row>12</xdr:row>
      <xdr:rowOff>142875</xdr:rowOff>
    </xdr:to>
    <xdr:sp macro="" textlink="">
      <xdr:nvSpPr>
        <xdr:cNvPr id="6148" name="Text Box 4"/>
        <xdr:cNvSpPr txBox="1">
          <a:spLocks noChangeArrowheads="1"/>
        </xdr:cNvSpPr>
      </xdr:nvSpPr>
      <xdr:spPr bwMode="auto">
        <a:xfrm>
          <a:off x="3495675" y="1905000"/>
          <a:ext cx="1714500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Note that the mean of the raw data is equal to the a</a:t>
          </a:r>
          <a:r>
            <a:rPr lang="en-US" sz="1200" b="0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0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coefficient.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26</xdr:row>
      <xdr:rowOff>0</xdr:rowOff>
    </xdr:from>
    <xdr:to>
      <xdr:col>17</xdr:col>
      <xdr:colOff>9525</xdr:colOff>
      <xdr:row>45</xdr:row>
      <xdr:rowOff>19050</xdr:rowOff>
    </xdr:to>
    <xdr:graphicFrame macro="">
      <xdr:nvGraphicFramePr>
        <xdr:cNvPr id="51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</xdr:row>
      <xdr:rowOff>0</xdr:rowOff>
    </xdr:from>
    <xdr:to>
      <xdr:col>17</xdr:col>
      <xdr:colOff>9525</xdr:colOff>
      <xdr:row>24</xdr:row>
      <xdr:rowOff>190500</xdr:rowOff>
    </xdr:to>
    <xdr:graphicFrame macro="">
      <xdr:nvGraphicFramePr>
        <xdr:cNvPr id="51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26</xdr:row>
      <xdr:rowOff>19050</xdr:rowOff>
    </xdr:from>
    <xdr:to>
      <xdr:col>16</xdr:col>
      <xdr:colOff>666750</xdr:colOff>
      <xdr:row>45</xdr:row>
      <xdr:rowOff>47625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9525</xdr:rowOff>
    </xdr:from>
    <xdr:to>
      <xdr:col>17</xdr:col>
      <xdr:colOff>9525</xdr:colOff>
      <xdr:row>25</xdr:row>
      <xdr:rowOff>9525</xdr:rowOff>
    </xdr:to>
    <xdr:graphicFrame macro="">
      <xdr:nvGraphicFramePr>
        <xdr:cNvPr id="4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9525</xdr:rowOff>
    </xdr:from>
    <xdr:to>
      <xdr:col>17</xdr:col>
      <xdr:colOff>0</xdr:colOff>
      <xdr:row>24</xdr:row>
      <xdr:rowOff>190500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25</xdr:row>
      <xdr:rowOff>190500</xdr:rowOff>
    </xdr:from>
    <xdr:to>
      <xdr:col>17</xdr:col>
      <xdr:colOff>19050</xdr:colOff>
      <xdr:row>44</xdr:row>
      <xdr:rowOff>190500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9525</xdr:colOff>
      <xdr:row>1</xdr:row>
      <xdr:rowOff>9525</xdr:rowOff>
    </xdr:from>
    <xdr:to>
      <xdr:col>25</xdr:col>
      <xdr:colOff>180975</xdr:colOff>
      <xdr:row>18</xdr:row>
      <xdr:rowOff>190500</xdr:rowOff>
    </xdr:to>
    <xdr:graphicFrame macro="">
      <xdr:nvGraphicFramePr>
        <xdr:cNvPr id="30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9525</xdr:rowOff>
    </xdr:from>
    <xdr:to>
      <xdr:col>16</xdr:col>
      <xdr:colOff>676275</xdr:colOff>
      <xdr:row>24</xdr:row>
      <xdr:rowOff>171450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26</xdr:row>
      <xdr:rowOff>9525</xdr:rowOff>
    </xdr:from>
    <xdr:to>
      <xdr:col>17</xdr:col>
      <xdr:colOff>0</xdr:colOff>
      <xdr:row>44</xdr:row>
      <xdr:rowOff>190500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19050</xdr:colOff>
      <xdr:row>31</xdr:row>
      <xdr:rowOff>0</xdr:rowOff>
    </xdr:from>
    <xdr:to>
      <xdr:col>26</xdr:col>
      <xdr:colOff>447675</xdr:colOff>
      <xdr:row>44</xdr:row>
      <xdr:rowOff>28575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19050</xdr:colOff>
      <xdr:row>17</xdr:row>
      <xdr:rowOff>9525</xdr:rowOff>
    </xdr:from>
    <xdr:to>
      <xdr:col>25</xdr:col>
      <xdr:colOff>323850</xdr:colOff>
      <xdr:row>30</xdr:row>
      <xdr:rowOff>38100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0</xdr:col>
      <xdr:colOff>0</xdr:colOff>
      <xdr:row>20</xdr:row>
      <xdr:rowOff>95250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152400</xdr:rowOff>
    </xdr:from>
    <xdr:to>
      <xdr:col>0</xdr:col>
      <xdr:colOff>0</xdr:colOff>
      <xdr:row>30</xdr:row>
      <xdr:rowOff>104775</xdr:rowOff>
    </xdr:to>
    <xdr:graphicFrame macro="">
      <xdr:nvGraphicFramePr>
        <xdr:cNvPr id="9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38100</xdr:rowOff>
    </xdr:from>
    <xdr:to>
      <xdr:col>0</xdr:col>
      <xdr:colOff>0</xdr:colOff>
      <xdr:row>34</xdr:row>
      <xdr:rowOff>66675</xdr:rowOff>
    </xdr:to>
    <xdr:graphicFrame macro="">
      <xdr:nvGraphicFramePr>
        <xdr:cNvPr id="92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15</xdr:row>
      <xdr:rowOff>161925</xdr:rowOff>
    </xdr:from>
    <xdr:to>
      <xdr:col>0</xdr:col>
      <xdr:colOff>0</xdr:colOff>
      <xdr:row>28</xdr:row>
      <xdr:rowOff>190500</xdr:rowOff>
    </xdr:to>
    <xdr:graphicFrame macro="">
      <xdr:nvGraphicFramePr>
        <xdr:cNvPr id="922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123825</xdr:colOff>
      <xdr:row>5</xdr:row>
      <xdr:rowOff>76200</xdr:rowOff>
    </xdr:from>
    <xdr:to>
      <xdr:col>14</xdr:col>
      <xdr:colOff>114300</xdr:colOff>
      <xdr:row>29</xdr:row>
      <xdr:rowOff>66675</xdr:rowOff>
    </xdr:to>
    <xdr:graphicFrame macro="">
      <xdr:nvGraphicFramePr>
        <xdr:cNvPr id="922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0</xdr:rowOff>
        </xdr:from>
        <xdr:to>
          <xdr:col>1</xdr:col>
          <xdr:colOff>895350</xdr:colOff>
          <xdr:row>2</xdr:row>
          <xdr:rowOff>9525</xdr:rowOff>
        </xdr:to>
        <xdr:sp macro="" textlink="">
          <xdr:nvSpPr>
            <xdr:cNvPr id="9222" name="Cutoff_f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0</xdr:col>
      <xdr:colOff>0</xdr:colOff>
      <xdr:row>20</xdr:row>
      <xdr:rowOff>95250</xdr:rowOff>
    </xdr:to>
    <xdr:graphicFrame macro="">
      <xdr:nvGraphicFramePr>
        <xdr:cNvPr id="10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152400</xdr:rowOff>
    </xdr:from>
    <xdr:to>
      <xdr:col>0</xdr:col>
      <xdr:colOff>0</xdr:colOff>
      <xdr:row>30</xdr:row>
      <xdr:rowOff>104775</xdr:rowOff>
    </xdr:to>
    <xdr:graphicFrame macro="">
      <xdr:nvGraphicFramePr>
        <xdr:cNvPr id="102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38100</xdr:rowOff>
    </xdr:from>
    <xdr:to>
      <xdr:col>0</xdr:col>
      <xdr:colOff>0</xdr:colOff>
      <xdr:row>34</xdr:row>
      <xdr:rowOff>66675</xdr:rowOff>
    </xdr:to>
    <xdr:graphicFrame macro="">
      <xdr:nvGraphicFramePr>
        <xdr:cNvPr id="102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15</xdr:row>
      <xdr:rowOff>161925</xdr:rowOff>
    </xdr:from>
    <xdr:to>
      <xdr:col>0</xdr:col>
      <xdr:colOff>0</xdr:colOff>
      <xdr:row>28</xdr:row>
      <xdr:rowOff>190500</xdr:rowOff>
    </xdr:to>
    <xdr:graphicFrame macro="">
      <xdr:nvGraphicFramePr>
        <xdr:cNvPr id="102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152400</xdr:colOff>
      <xdr:row>2</xdr:row>
      <xdr:rowOff>66675</xdr:rowOff>
    </xdr:from>
    <xdr:to>
      <xdr:col>10</xdr:col>
      <xdr:colOff>323850</xdr:colOff>
      <xdr:row>15</xdr:row>
      <xdr:rowOff>190500</xdr:rowOff>
    </xdr:to>
    <xdr:graphicFrame macro="">
      <xdr:nvGraphicFramePr>
        <xdr:cNvPr id="1025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371475</xdr:colOff>
      <xdr:row>2</xdr:row>
      <xdr:rowOff>66675</xdr:rowOff>
    </xdr:from>
    <xdr:to>
      <xdr:col>15</xdr:col>
      <xdr:colOff>676275</xdr:colOff>
      <xdr:row>15</xdr:row>
      <xdr:rowOff>190500</xdr:rowOff>
    </xdr:to>
    <xdr:graphicFrame macro="">
      <xdr:nvGraphicFramePr>
        <xdr:cNvPr id="1025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</xdr:row>
      <xdr:rowOff>47625</xdr:rowOff>
    </xdr:from>
    <xdr:to>
      <xdr:col>5</xdr:col>
      <xdr:colOff>123825</xdr:colOff>
      <xdr:row>15</xdr:row>
      <xdr:rowOff>190500</xdr:rowOff>
    </xdr:to>
    <xdr:graphicFrame macro="">
      <xdr:nvGraphicFramePr>
        <xdr:cNvPr id="1025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0</xdr:rowOff>
        </xdr:from>
        <xdr:to>
          <xdr:col>1</xdr:col>
          <xdr:colOff>895350</xdr:colOff>
          <xdr:row>1</xdr:row>
          <xdr:rowOff>200025</xdr:rowOff>
        </xdr:to>
        <xdr:sp macro="" textlink="">
          <xdr:nvSpPr>
            <xdr:cNvPr id="10257" name="ScrollBar1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4</xdr:row>
      <xdr:rowOff>19050</xdr:rowOff>
    </xdr:from>
    <xdr:to>
      <xdr:col>18</xdr:col>
      <xdr:colOff>28575</xdr:colOff>
      <xdr:row>27</xdr:row>
      <xdr:rowOff>180975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</xdr:row>
          <xdr:rowOff>0</xdr:rowOff>
        </xdr:from>
        <xdr:to>
          <xdr:col>11</xdr:col>
          <xdr:colOff>647700</xdr:colOff>
          <xdr:row>2</xdr:row>
          <xdr:rowOff>9525</xdr:rowOff>
        </xdr:to>
        <xdr:sp macro="" textlink="">
          <xdr:nvSpPr>
            <xdr:cNvPr id="7172" name="ScrollBar1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il%20Attachments/Excel/Winter%20Butterworth%20Fil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erworth"/>
      <sheetName val="Fourier"/>
      <sheetName val="Sheet3"/>
    </sheetNames>
    <sheetDataSet>
      <sheetData sheetId="0">
        <row r="11">
          <cell r="K11">
            <v>1.0279204734760548</v>
          </cell>
        </row>
        <row r="12">
          <cell r="K12">
            <v>-0.36497068323542869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8.xml"/><Relationship Id="rId4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21"/>
  <sheetViews>
    <sheetView workbookViewId="0"/>
  </sheetViews>
  <sheetFormatPr defaultRowHeight="15.75" x14ac:dyDescent="0.25"/>
  <cols>
    <col min="1" max="1" width="9" style="7"/>
    <col min="2" max="2" width="9.125" style="26" bestFit="1" customWidth="1"/>
    <col min="3" max="3" width="14.25" style="26" customWidth="1"/>
    <col min="4" max="4" width="9.375" style="26" bestFit="1" customWidth="1"/>
    <col min="5" max="5" width="10" customWidth="1"/>
  </cols>
  <sheetData>
    <row r="1" spans="1:10" x14ac:dyDescent="0.25">
      <c r="A1" s="27" t="s">
        <v>24</v>
      </c>
      <c r="B1" s="28" t="s">
        <v>179</v>
      </c>
      <c r="C1" s="28" t="s">
        <v>180</v>
      </c>
      <c r="D1" s="28" t="s">
        <v>15</v>
      </c>
      <c r="E1" s="27" t="s">
        <v>16</v>
      </c>
    </row>
    <row r="2" spans="1:10" ht="16.5" thickBot="1" x14ac:dyDescent="0.3">
      <c r="A2" s="31">
        <v>0</v>
      </c>
      <c r="B2" s="31">
        <v>120.78437599999999</v>
      </c>
      <c r="C2" s="31">
        <f>G$5 + G$6*SIN(F$4*A2+G$7)</f>
        <v>167.01163107514628</v>
      </c>
      <c r="D2" s="31">
        <f t="shared" ref="D2:D33" si="0">(B2-C2)^2</f>
        <v>2136.9591117826385</v>
      </c>
      <c r="E2" s="36">
        <f>SUM(D2:D720)</f>
        <v>120801.17078412673</v>
      </c>
    </row>
    <row r="3" spans="1:10" x14ac:dyDescent="0.25">
      <c r="A3" s="31">
        <v>4.1666666666666666E-3</v>
      </c>
      <c r="B3" s="31">
        <v>123.239295</v>
      </c>
      <c r="C3" s="31">
        <f t="shared" ref="C3:C66" si="1">G$5 + G$6*SIN(F$4*A3+G$7)</f>
        <v>175.85805920525965</v>
      </c>
      <c r="D3" s="31">
        <f t="shared" si="0"/>
        <v>2768.7343464887144</v>
      </c>
      <c r="F3" s="3" t="s">
        <v>171</v>
      </c>
    </row>
    <row r="4" spans="1:10" ht="16.5" thickBot="1" x14ac:dyDescent="0.3">
      <c r="A4" s="31">
        <v>8.3333333333333332E-3</v>
      </c>
      <c r="B4" s="31">
        <v>134.71977200000001</v>
      </c>
      <c r="C4" s="31">
        <f t="shared" si="1"/>
        <v>184.76648915322261</v>
      </c>
      <c r="D4" s="31">
        <f t="shared" si="0"/>
        <v>2504.6738978146655</v>
      </c>
      <c r="F4" s="4">
        <f>2*PI()/(0.5)</f>
        <v>12.566370614359172</v>
      </c>
    </row>
    <row r="5" spans="1:10" x14ac:dyDescent="0.25">
      <c r="A5" s="31">
        <v>1.2500000000000001E-2</v>
      </c>
      <c r="B5" s="31">
        <v>141.38062099999999</v>
      </c>
      <c r="C5" s="31">
        <f t="shared" si="1"/>
        <v>193.71250353176501</v>
      </c>
      <c r="D5" s="31">
        <f t="shared" si="0"/>
        <v>2738.6259293184526</v>
      </c>
      <c r="E5" s="29" t="s">
        <v>25</v>
      </c>
      <c r="F5" s="1" t="s">
        <v>14</v>
      </c>
      <c r="G5" s="32">
        <v>198.4787779927039</v>
      </c>
    </row>
    <row r="6" spans="1:10" x14ac:dyDescent="0.25">
      <c r="A6" s="31">
        <v>1.6666666666666666E-2</v>
      </c>
      <c r="B6" s="31">
        <v>142.60841600000001</v>
      </c>
      <c r="C6" s="31">
        <f t="shared" si="1"/>
        <v>202.67158193730515</v>
      </c>
      <c r="D6" s="31">
        <f t="shared" si="0"/>
        <v>3607.5839024122529</v>
      </c>
      <c r="E6">
        <v>2</v>
      </c>
      <c r="F6" s="1" t="s">
        <v>0</v>
      </c>
      <c r="G6" s="32">
        <v>-171.12558128416333</v>
      </c>
    </row>
    <row r="7" spans="1:10" x14ac:dyDescent="0.25">
      <c r="A7" s="31">
        <v>2.0833333333333332E-2</v>
      </c>
      <c r="B7" s="31">
        <v>152.862503</v>
      </c>
      <c r="C7" s="31">
        <f t="shared" si="1"/>
        <v>211.61916815867144</v>
      </c>
      <c r="D7" s="31">
        <f t="shared" si="0"/>
        <v>3452.345700568234</v>
      </c>
      <c r="F7" s="2" t="s">
        <v>1</v>
      </c>
      <c r="G7" s="32">
        <v>2.9566569231305477</v>
      </c>
    </row>
    <row r="8" spans="1:10" ht="16.5" thickBot="1" x14ac:dyDescent="0.3">
      <c r="A8" s="31">
        <v>2.5000000000000001E-2</v>
      </c>
      <c r="B8" s="31">
        <v>161.53903700000001</v>
      </c>
      <c r="C8" s="31">
        <f t="shared" si="1"/>
        <v>220.53073748397009</v>
      </c>
      <c r="D8" s="31">
        <f t="shared" si="0"/>
        <v>3480.0207259904355</v>
      </c>
    </row>
    <row r="9" spans="1:10" ht="16.5" thickBot="1" x14ac:dyDescent="0.3">
      <c r="A9" s="31">
        <v>2.9166666666666664E-2</v>
      </c>
      <c r="B9" s="31">
        <v>169.86596800000001</v>
      </c>
      <c r="C9" s="31">
        <f t="shared" si="1"/>
        <v>229.38186392111606</v>
      </c>
      <c r="D9" s="31">
        <f t="shared" si="0"/>
        <v>3542.1418672931186</v>
      </c>
      <c r="F9" s="39" t="s">
        <v>163</v>
      </c>
      <c r="G9" s="40">
        <f>AVERAGE(B2:B121)</f>
        <v>198.47880792499987</v>
      </c>
      <c r="J9" s="1"/>
    </row>
    <row r="10" spans="1:10" x14ac:dyDescent="0.25">
      <c r="A10" s="31">
        <v>3.3333333333333333E-2</v>
      </c>
      <c r="B10" s="31">
        <v>181.52292600000001</v>
      </c>
      <c r="C10" s="31">
        <f t="shared" si="1"/>
        <v>238.14828714777951</v>
      </c>
      <c r="D10" s="31">
        <f t="shared" si="0"/>
        <v>3206.4315251164562</v>
      </c>
      <c r="J10" s="2"/>
    </row>
    <row r="11" spans="1:10" x14ac:dyDescent="0.25">
      <c r="A11" s="31">
        <v>3.7499999999999999E-2</v>
      </c>
      <c r="B11" s="31">
        <v>198.262204</v>
      </c>
      <c r="C11" s="31">
        <f t="shared" si="1"/>
        <v>246.80597900724257</v>
      </c>
      <c r="D11" s="31">
        <f t="shared" si="0"/>
        <v>2356.4980919537888</v>
      </c>
      <c r="F11" s="2"/>
    </row>
    <row r="12" spans="1:10" x14ac:dyDescent="0.25">
      <c r="A12" s="31">
        <v>4.1666666666666664E-2</v>
      </c>
      <c r="B12" s="31">
        <v>211.05879400000001</v>
      </c>
      <c r="C12" s="31">
        <f t="shared" si="1"/>
        <v>255.33120936790735</v>
      </c>
      <c r="D12" s="31">
        <f t="shared" si="0"/>
        <v>1960.0467625085182</v>
      </c>
    </row>
    <row r="13" spans="1:10" x14ac:dyDescent="0.25">
      <c r="A13" s="31">
        <v>4.583333333333333E-2</v>
      </c>
      <c r="B13" s="31">
        <v>225.34535099999999</v>
      </c>
      <c r="C13" s="31">
        <f t="shared" si="1"/>
        <v>263.70061116593672</v>
      </c>
      <c r="D13" s="31">
        <f t="shared" si="0"/>
        <v>1471.1259823966927</v>
      </c>
    </row>
    <row r="14" spans="1:10" x14ac:dyDescent="0.25">
      <c r="A14" s="31">
        <v>0.05</v>
      </c>
      <c r="B14" s="31">
        <v>244.3638</v>
      </c>
      <c r="C14" s="31">
        <f t="shared" si="1"/>
        <v>271.8912444527524</v>
      </c>
      <c r="D14" s="31">
        <f t="shared" si="0"/>
        <v>757.76019809936918</v>
      </c>
    </row>
    <row r="15" spans="1:10" x14ac:dyDescent="0.25">
      <c r="A15" s="31">
        <v>5.4166666666666662E-2</v>
      </c>
      <c r="B15" s="31">
        <v>256.195896</v>
      </c>
      <c r="C15" s="31">
        <f t="shared" si="1"/>
        <v>279.88065927183902</v>
      </c>
      <c r="D15" s="31">
        <f t="shared" si="0"/>
        <v>560.96801124305443</v>
      </c>
    </row>
    <row r="16" spans="1:10" x14ac:dyDescent="0.25">
      <c r="A16" s="31">
        <v>5.8333333333333327E-2</v>
      </c>
      <c r="B16" s="31">
        <v>269.167958</v>
      </c>
      <c r="C16" s="31">
        <f t="shared" si="1"/>
        <v>287.64695719251489</v>
      </c>
      <c r="D16" s="31">
        <f t="shared" si="0"/>
        <v>341.47341115696599</v>
      </c>
      <c r="H16" s="1"/>
    </row>
    <row r="17" spans="1:9" x14ac:dyDescent="0.25">
      <c r="A17" s="31">
        <v>6.25E-2</v>
      </c>
      <c r="B17" s="31">
        <v>284.33002099999999</v>
      </c>
      <c r="C17" s="31">
        <f t="shared" si="1"/>
        <v>295.16885133200833</v>
      </c>
      <c r="D17" s="31">
        <f t="shared" si="0"/>
        <v>117.48024296606407</v>
      </c>
      <c r="H17" s="1"/>
    </row>
    <row r="18" spans="1:9" x14ac:dyDescent="0.25">
      <c r="A18" s="31">
        <v>6.6666666666666666E-2</v>
      </c>
      <c r="B18" s="31">
        <v>300.018259</v>
      </c>
      <c r="C18" s="31">
        <f t="shared" si="1"/>
        <v>302.42572470132319</v>
      </c>
      <c r="D18" s="31">
        <f t="shared" si="0"/>
        <v>5.7958911030475591</v>
      </c>
      <c r="H18" s="1"/>
    </row>
    <row r="19" spans="1:9" x14ac:dyDescent="0.25">
      <c r="A19" s="31">
        <v>7.0833333333333331E-2</v>
      </c>
      <c r="B19" s="31">
        <v>308.87133499999999</v>
      </c>
      <c r="C19" s="31">
        <f t="shared" si="1"/>
        <v>309.39768671497347</v>
      </c>
      <c r="D19" s="31">
        <f t="shared" si="0"/>
        <v>0.27704612785553051</v>
      </c>
      <c r="H19" s="1"/>
    </row>
    <row r="20" spans="1:9" x14ac:dyDescent="0.25">
      <c r="A20" s="31">
        <v>7.4999999999999997E-2</v>
      </c>
      <c r="B20" s="31">
        <v>320.00205599999998</v>
      </c>
      <c r="C20" s="31">
        <f t="shared" si="1"/>
        <v>316.06562770969487</v>
      </c>
      <c r="D20" s="31">
        <f t="shared" si="0"/>
        <v>15.495467684714461</v>
      </c>
      <c r="F20" s="2"/>
      <c r="H20" s="1"/>
    </row>
    <row r="21" spans="1:9" x14ac:dyDescent="0.25">
      <c r="A21" s="31">
        <v>7.9166666666666663E-2</v>
      </c>
      <c r="B21" s="31">
        <v>329.02886599999999</v>
      </c>
      <c r="C21" s="31">
        <f t="shared" si="1"/>
        <v>322.41127132270361</v>
      </c>
      <c r="D21" s="31">
        <f t="shared" si="0"/>
        <v>43.792559312981396</v>
      </c>
      <c r="F21" s="2"/>
      <c r="H21" s="1"/>
      <c r="I21" s="1"/>
    </row>
    <row r="22" spans="1:9" x14ac:dyDescent="0.25">
      <c r="A22" s="31">
        <v>8.3333333333333329E-2</v>
      </c>
      <c r="B22" s="31">
        <v>335.07671800000003</v>
      </c>
      <c r="C22" s="31">
        <f t="shared" si="1"/>
        <v>328.41722458593682</v>
      </c>
      <c r="D22" s="31">
        <f t="shared" si="0"/>
        <v>44.348852531951216</v>
      </c>
      <c r="F22" s="2"/>
      <c r="H22" s="1"/>
      <c r="I22" s="1"/>
    </row>
    <row r="23" spans="1:9" x14ac:dyDescent="0.25">
      <c r="A23" s="31">
        <v>8.7499999999999994E-2</v>
      </c>
      <c r="B23" s="31">
        <v>345.24413600000003</v>
      </c>
      <c r="C23" s="31">
        <f t="shared" si="1"/>
        <v>334.06702559896871</v>
      </c>
      <c r="D23" s="31">
        <f t="shared" si="0"/>
        <v>124.92779691684238</v>
      </c>
      <c r="F23" s="2"/>
      <c r="H23" s="1"/>
      <c r="I23" s="1"/>
    </row>
    <row r="24" spans="1:9" x14ac:dyDescent="0.25">
      <c r="A24" s="31">
        <v>9.166666666666666E-2</v>
      </c>
      <c r="B24" s="31">
        <v>350.41452800000002</v>
      </c>
      <c r="C24" s="31">
        <f t="shared" si="1"/>
        <v>339.34518864993538</v>
      </c>
      <c r="D24" s="31">
        <f t="shared" si="0"/>
        <v>122.53027364688943</v>
      </c>
      <c r="F24" s="2"/>
      <c r="H24" s="1"/>
      <c r="I24" s="1"/>
    </row>
    <row r="25" spans="1:9" x14ac:dyDescent="0.25">
      <c r="A25" s="31">
        <v>9.5833333333333326E-2</v>
      </c>
      <c r="B25" s="31">
        <v>358.91601700000001</v>
      </c>
      <c r="C25" s="31">
        <f t="shared" si="1"/>
        <v>344.23724666079465</v>
      </c>
      <c r="D25" s="31">
        <f t="shared" si="0"/>
        <v>215.46629867113495</v>
      </c>
      <c r="F25" s="2"/>
      <c r="I25" s="1"/>
    </row>
    <row r="26" spans="1:9" x14ac:dyDescent="0.25">
      <c r="A26" s="31">
        <v>0.1</v>
      </c>
      <c r="B26" s="31">
        <v>359.70537200000001</v>
      </c>
      <c r="C26" s="31">
        <f t="shared" si="1"/>
        <v>348.7297908405817</v>
      </c>
      <c r="D26" s="31">
        <f t="shared" si="0"/>
        <v>120.4633817869782</v>
      </c>
      <c r="I26" s="1"/>
    </row>
    <row r="27" spans="1:9" x14ac:dyDescent="0.25">
      <c r="A27" s="31">
        <v>0.10416666666666666</v>
      </c>
      <c r="B27" s="31">
        <v>375.30584399999998</v>
      </c>
      <c r="C27" s="31">
        <f t="shared" si="1"/>
        <v>352.81050743797249</v>
      </c>
      <c r="D27" s="31">
        <f t="shared" si="0"/>
        <v>506.04016703889073</v>
      </c>
    </row>
    <row r="28" spans="1:9" x14ac:dyDescent="0.25">
      <c r="A28" s="31">
        <v>0.10833333333333332</v>
      </c>
      <c r="B28" s="31">
        <v>374.42887300000001</v>
      </c>
      <c r="C28" s="31">
        <f t="shared" si="1"/>
        <v>356.46821149242089</v>
      </c>
      <c r="D28" s="31">
        <f t="shared" si="0"/>
        <v>322.58536178983422</v>
      </c>
    </row>
    <row r="29" spans="1:9" x14ac:dyDescent="0.25">
      <c r="A29" s="31">
        <v>0.1125</v>
      </c>
      <c r="B29" s="31">
        <v>386.52475900000002</v>
      </c>
      <c r="C29" s="31">
        <f t="shared" si="1"/>
        <v>359.69287749135742</v>
      </c>
      <c r="D29" s="31">
        <f t="shared" si="0"/>
        <v>719.94986529383641</v>
      </c>
    </row>
    <row r="30" spans="1:9" x14ac:dyDescent="0.25">
      <c r="A30" s="31">
        <v>0.11666666666666665</v>
      </c>
      <c r="B30" s="31">
        <v>391.08218499999998</v>
      </c>
      <c r="C30" s="31">
        <f t="shared" si="1"/>
        <v>362.47566684942274</v>
      </c>
      <c r="D30" s="31">
        <f t="shared" si="0"/>
        <v>818.33288069930529</v>
      </c>
    </row>
    <row r="31" spans="1:9" x14ac:dyDescent="0.25">
      <c r="A31" s="31">
        <v>0.12083333333333332</v>
      </c>
      <c r="B31" s="31">
        <v>400.63483600000001</v>
      </c>
      <c r="C31" s="31">
        <f t="shared" si="1"/>
        <v>364.80895213441579</v>
      </c>
      <c r="D31" s="31">
        <f t="shared" si="0"/>
        <v>1283.4939547503275</v>
      </c>
    </row>
    <row r="32" spans="1:9" x14ac:dyDescent="0.25">
      <c r="A32" s="31">
        <v>0.125</v>
      </c>
      <c r="B32" s="31">
        <v>401.24868700000002</v>
      </c>
      <c r="C32" s="31">
        <f t="shared" si="1"/>
        <v>366.68633797355506</v>
      </c>
      <c r="D32" s="31">
        <f t="shared" si="0"/>
        <v>1194.555970225801</v>
      </c>
    </row>
    <row r="33" spans="1:4" x14ac:dyDescent="0.25">
      <c r="A33" s="31">
        <v>0.12916666666666665</v>
      </c>
      <c r="B33" s="31">
        <v>403.87862200000001</v>
      </c>
      <c r="C33" s="31">
        <f t="shared" si="1"/>
        <v>368.10267858275091</v>
      </c>
      <c r="D33" s="31">
        <f t="shared" si="0"/>
        <v>1279.9181273942088</v>
      </c>
    </row>
    <row r="34" spans="1:4" x14ac:dyDescent="0.25">
      <c r="A34" s="31">
        <v>0.13333333333333333</v>
      </c>
      <c r="B34" s="31">
        <v>413.78182199999998</v>
      </c>
      <c r="C34" s="31">
        <f t="shared" si="1"/>
        <v>369.05409187084229</v>
      </c>
      <c r="D34" s="31">
        <f t="shared" ref="D34:D65" si="2">(B34-C34)^2</f>
        <v>2000.5698425067608</v>
      </c>
    </row>
    <row r="35" spans="1:4" x14ac:dyDescent="0.25">
      <c r="A35" s="31">
        <v>0.13750000000000001</v>
      </c>
      <c r="B35" s="31">
        <v>410.97726899999998</v>
      </c>
      <c r="C35" s="31">
        <f t="shared" si="1"/>
        <v>369.53797008013834</v>
      </c>
      <c r="D35" s="31">
        <f t="shared" si="2"/>
        <v>1717.2154949696462</v>
      </c>
    </row>
    <row r="36" spans="1:4" x14ac:dyDescent="0.25">
      <c r="A36" s="31">
        <v>0.14166666666666669</v>
      </c>
      <c r="B36" s="31">
        <v>417.20044100000001</v>
      </c>
      <c r="C36" s="31">
        <f t="shared" si="1"/>
        <v>369.5529869341014</v>
      </c>
      <c r="D36" s="31">
        <f t="shared" si="2"/>
        <v>2270.2798789619183</v>
      </c>
    </row>
    <row r="37" spans="1:4" x14ac:dyDescent="0.25">
      <c r="A37" s="31">
        <v>0.14583333333333337</v>
      </c>
      <c r="B37" s="31">
        <v>417.02484600000003</v>
      </c>
      <c r="C37" s="31">
        <f t="shared" si="1"/>
        <v>369.09910127257854</v>
      </c>
      <c r="D37" s="31">
        <f t="shared" si="2"/>
        <v>2296.8770076779688</v>
      </c>
    </row>
    <row r="38" spans="1:4" x14ac:dyDescent="0.25">
      <c r="A38" s="31">
        <v>0.15</v>
      </c>
      <c r="B38" s="31">
        <v>426.49030900000002</v>
      </c>
      <c r="C38" s="31">
        <f t="shared" si="1"/>
        <v>368.17755716461886</v>
      </c>
      <c r="D38" s="31">
        <f t="shared" si="2"/>
        <v>3400.3770266147494</v>
      </c>
    </row>
    <row r="39" spans="1:4" x14ac:dyDescent="0.25">
      <c r="A39" s="31">
        <v>0.15416666666666673</v>
      </c>
      <c r="B39" s="31">
        <v>414.83417500000002</v>
      </c>
      <c r="C39" s="31">
        <f t="shared" si="1"/>
        <v>366.79088049856637</v>
      </c>
      <c r="D39" s="31">
        <f t="shared" si="2"/>
        <v>2308.1581465514846</v>
      </c>
    </row>
    <row r="40" spans="1:4" x14ac:dyDescent="0.25">
      <c r="A40" s="31">
        <v>0.15833333333333341</v>
      </c>
      <c r="B40" s="31">
        <v>407.82225699999998</v>
      </c>
      <c r="C40" s="31">
        <f t="shared" si="1"/>
        <v>364.94287205877617</v>
      </c>
      <c r="D40" s="31">
        <f t="shared" si="2"/>
        <v>1838.6416529376509</v>
      </c>
    </row>
    <row r="41" spans="1:4" x14ac:dyDescent="0.25">
      <c r="A41" s="31">
        <v>0.16250000000000001</v>
      </c>
      <c r="B41" s="31">
        <v>407.909719</v>
      </c>
      <c r="C41" s="31">
        <f t="shared" si="1"/>
        <v>362.63859710792821</v>
      </c>
      <c r="D41" s="31">
        <f t="shared" si="2"/>
        <v>2049.4744773668217</v>
      </c>
    </row>
    <row r="42" spans="1:4" x14ac:dyDescent="0.25">
      <c r="A42" s="31">
        <v>0.16666666666666677</v>
      </c>
      <c r="B42" s="31">
        <v>396.691261</v>
      </c>
      <c r="C42" s="31">
        <f t="shared" si="1"/>
        <v>359.88437150349444</v>
      </c>
      <c r="D42" s="31">
        <f t="shared" si="2"/>
        <v>1354.7471144079714</v>
      </c>
    </row>
    <row r="43" spans="1:4" x14ac:dyDescent="0.25">
      <c r="A43" s="31">
        <v>0.17083333333333345</v>
      </c>
      <c r="B43" s="31">
        <v>389.50469399999997</v>
      </c>
      <c r="C43" s="31">
        <f t="shared" si="1"/>
        <v>356.68774438641287</v>
      </c>
      <c r="D43" s="31">
        <f t="shared" si="2"/>
        <v>1076.9521819407144</v>
      </c>
    </row>
    <row r="44" spans="1:4" x14ac:dyDescent="0.25">
      <c r="A44" s="31">
        <v>0.17499999999999999</v>
      </c>
      <c r="B44" s="31">
        <v>381.79121900000001</v>
      </c>
      <c r="C44" s="31">
        <f t="shared" si="1"/>
        <v>353.05747748941667</v>
      </c>
      <c r="D44" s="31">
        <f t="shared" si="2"/>
        <v>825.62790119702038</v>
      </c>
    </row>
    <row r="45" spans="1:4" x14ac:dyDescent="0.25">
      <c r="A45" s="31">
        <v>0.17916666666666681</v>
      </c>
      <c r="B45" s="31">
        <v>380.56424800000002</v>
      </c>
      <c r="C45" s="31">
        <f t="shared" si="1"/>
        <v>349.00352112173351</v>
      </c>
      <c r="D45" s="31">
        <f t="shared" si="2"/>
        <v>996.079481084534</v>
      </c>
    </row>
    <row r="46" spans="1:4" x14ac:dyDescent="0.25">
      <c r="A46" s="31">
        <v>0.18333333333333349</v>
      </c>
      <c r="B46" s="31">
        <v>365.139769</v>
      </c>
      <c r="C46" s="31">
        <f t="shared" si="1"/>
        <v>344.53698689598036</v>
      </c>
      <c r="D46" s="31">
        <f t="shared" si="2"/>
        <v>424.47463042571189</v>
      </c>
    </row>
    <row r="47" spans="1:4" x14ac:dyDescent="0.25">
      <c r="A47" s="31">
        <v>0.1875</v>
      </c>
      <c r="B47" s="31">
        <v>362.597418</v>
      </c>
      <c r="C47" s="31">
        <f t="shared" si="1"/>
        <v>339.67011727200503</v>
      </c>
      <c r="D47" s="31">
        <f t="shared" si="2"/>
        <v>525.66111867191887</v>
      </c>
    </row>
    <row r="48" spans="1:4" x14ac:dyDescent="0.25">
      <c r="A48" s="31">
        <v>0.19166666666666685</v>
      </c>
      <c r="B48" s="31">
        <v>348.74890399999998</v>
      </c>
      <c r="C48" s="31">
        <f t="shared" si="1"/>
        <v>334.41625200115448</v>
      </c>
      <c r="D48" s="31">
        <f t="shared" si="2"/>
        <v>205.42491332001009</v>
      </c>
    </row>
    <row r="49" spans="1:4" x14ac:dyDescent="0.25">
      <c r="A49" s="31">
        <v>0.19583333333333353</v>
      </c>
      <c r="B49" s="31">
        <v>335.69023399999998</v>
      </c>
      <c r="C49" s="31">
        <f t="shared" si="1"/>
        <v>328.78979156294497</v>
      </c>
      <c r="D49" s="31">
        <f t="shared" si="2"/>
        <v>47.616105827109621</v>
      </c>
    </row>
    <row r="50" spans="1:4" x14ac:dyDescent="0.25">
      <c r="A50" s="31">
        <v>0.2</v>
      </c>
      <c r="B50" s="31">
        <v>322.98217499999998</v>
      </c>
      <c r="C50" s="31">
        <f t="shared" si="1"/>
        <v>322.80615769434718</v>
      </c>
      <c r="D50" s="31">
        <f t="shared" si="2"/>
        <v>3.0982091889273346E-2</v>
      </c>
    </row>
    <row r="51" spans="1:4" x14ac:dyDescent="0.25">
      <c r="A51" s="31">
        <v>0.20416666666666689</v>
      </c>
      <c r="B51" s="31">
        <v>311.23656399999999</v>
      </c>
      <c r="C51" s="31">
        <f t="shared" si="1"/>
        <v>316.48175111987672</v>
      </c>
      <c r="D51" s="31">
        <f t="shared" si="2"/>
        <v>27.511987922520767</v>
      </c>
    </row>
    <row r="52" spans="1:4" x14ac:dyDescent="0.25">
      <c r="A52" s="31">
        <v>0.20833333333333356</v>
      </c>
      <c r="B52" s="31">
        <v>303.34911099999999</v>
      </c>
      <c r="C52" s="31">
        <f t="shared" si="1"/>
        <v>309.83390659835118</v>
      </c>
      <c r="D52" s="31">
        <f t="shared" si="2"/>
        <v>42.052573952394887</v>
      </c>
    </row>
    <row r="53" spans="1:4" x14ac:dyDescent="0.25">
      <c r="A53" s="31">
        <v>0.21249999999999999</v>
      </c>
      <c r="B53" s="31">
        <v>286.43408399999998</v>
      </c>
      <c r="C53" s="31">
        <f t="shared" si="1"/>
        <v>302.88084540951803</v>
      </c>
      <c r="D53" s="31">
        <f t="shared" si="2"/>
        <v>270.49596086161205</v>
      </c>
    </row>
    <row r="54" spans="1:4" x14ac:dyDescent="0.25">
      <c r="A54" s="31">
        <v>0.21666666666666692</v>
      </c>
      <c r="B54" s="31">
        <v>283.19023700000002</v>
      </c>
      <c r="C54" s="31">
        <f t="shared" si="1"/>
        <v>295.64162541079321</v>
      </c>
      <c r="D54" s="31">
        <f t="shared" si="2"/>
        <v>155.03707335643486</v>
      </c>
    </row>
    <row r="55" spans="1:4" x14ac:dyDescent="0.25">
      <c r="A55" s="31">
        <v>0.2208333333333336</v>
      </c>
      <c r="B55" s="31">
        <v>264.60970800000001</v>
      </c>
      <c r="C55" s="31">
        <f t="shared" si="1"/>
        <v>288.1360888010027</v>
      </c>
      <c r="D55" s="31">
        <f t="shared" si="2"/>
        <v>553.49059359378782</v>
      </c>
    </row>
    <row r="56" spans="1:4" x14ac:dyDescent="0.25">
      <c r="A56" s="31">
        <v>0.22500000000000001</v>
      </c>
      <c r="B56" s="31">
        <v>259.43916300000001</v>
      </c>
      <c r="C56" s="31">
        <f t="shared" si="1"/>
        <v>280.38480773429035</v>
      </c>
      <c r="D56" s="31">
        <f t="shared" si="2"/>
        <v>438.72003333510463</v>
      </c>
    </row>
    <row r="57" spans="1:4" x14ac:dyDescent="0.25">
      <c r="A57" s="31">
        <v>0.22916666666666696</v>
      </c>
      <c r="B57" s="31">
        <v>237.35230899999999</v>
      </c>
      <c r="C57" s="31">
        <f t="shared" si="1"/>
        <v>272.40902793327353</v>
      </c>
      <c r="D57" s="31">
        <f t="shared" si="2"/>
        <v>1228.9735423665397</v>
      </c>
    </row>
    <row r="58" spans="1:4" x14ac:dyDescent="0.25">
      <c r="A58" s="31">
        <v>0.23333333333333364</v>
      </c>
      <c r="B58" s="31">
        <v>238.841758</v>
      </c>
      <c r="C58" s="31">
        <f t="shared" si="1"/>
        <v>264.230610455999</v>
      </c>
      <c r="D58" s="31">
        <f t="shared" si="2"/>
        <v>644.5938290324865</v>
      </c>
    </row>
    <row r="59" spans="1:4" x14ac:dyDescent="0.25">
      <c r="A59" s="31">
        <v>0.23749999999999999</v>
      </c>
      <c r="B59" s="31">
        <v>217.80753200000001</v>
      </c>
      <c r="C59" s="31">
        <f t="shared" si="1"/>
        <v>255.87197177629679</v>
      </c>
      <c r="D59" s="31">
        <f t="shared" si="2"/>
        <v>1448.9015754833245</v>
      </c>
    </row>
    <row r="60" spans="1:4" x14ac:dyDescent="0.25">
      <c r="A60" s="31">
        <v>0.241666666666667</v>
      </c>
      <c r="B60" s="31">
        <v>209.919895</v>
      </c>
      <c r="C60" s="31">
        <f t="shared" si="1"/>
        <v>247.35602234178464</v>
      </c>
      <c r="D60" s="31">
        <f t="shared" si="2"/>
        <v>1401.4636303503155</v>
      </c>
    </row>
    <row r="61" spans="1:4" x14ac:dyDescent="0.25">
      <c r="A61" s="31">
        <v>0.24583333333333368</v>
      </c>
      <c r="B61" s="31">
        <v>200.71593300000001</v>
      </c>
      <c r="C61" s="31">
        <f t="shared" si="1"/>
        <v>238.70610377792781</v>
      </c>
      <c r="D61" s="31">
        <f t="shared" si="2"/>
        <v>1443.2530757361194</v>
      </c>
    </row>
    <row r="62" spans="1:4" x14ac:dyDescent="0.25">
      <c r="A62" s="31">
        <v>0.25</v>
      </c>
      <c r="B62" s="31">
        <v>184.06393299999999</v>
      </c>
      <c r="C62" s="31">
        <f t="shared" si="1"/>
        <v>229.94592491026154</v>
      </c>
      <c r="D62" s="31">
        <f t="shared" si="2"/>
        <v>2105.157181653306</v>
      </c>
    </row>
    <row r="63" spans="1:4" x14ac:dyDescent="0.25">
      <c r="A63" s="31">
        <v>0.25416666666666698</v>
      </c>
      <c r="B63" s="31">
        <v>173.72229300000001</v>
      </c>
      <c r="C63" s="31">
        <f t="shared" si="1"/>
        <v>221.09949678014749</v>
      </c>
      <c r="D63" s="31">
        <f t="shared" si="2"/>
        <v>2244.5994380256211</v>
      </c>
    </row>
    <row r="64" spans="1:4" x14ac:dyDescent="0.25">
      <c r="A64" s="31">
        <v>0.25833333333333364</v>
      </c>
      <c r="B64" s="31">
        <v>160.749956</v>
      </c>
      <c r="C64" s="31">
        <f t="shared" si="1"/>
        <v>212.19106683218467</v>
      </c>
      <c r="D64" s="31">
        <f t="shared" si="2"/>
        <v>2646.1878836491078</v>
      </c>
    </row>
    <row r="65" spans="1:4" x14ac:dyDescent="0.25">
      <c r="A65" s="31">
        <v>0.26250000000000001</v>
      </c>
      <c r="B65" s="31">
        <v>159.87387100000001</v>
      </c>
      <c r="C65" s="31">
        <f t="shared" si="1"/>
        <v>203.24505245364281</v>
      </c>
      <c r="D65" s="31">
        <f t="shared" si="2"/>
        <v>1881.0593806848096</v>
      </c>
    </row>
    <row r="66" spans="1:4" x14ac:dyDescent="0.25">
      <c r="A66" s="31">
        <v>0.26666666666666694</v>
      </c>
      <c r="B66" s="31">
        <v>147.253243</v>
      </c>
      <c r="C66" s="31">
        <f t="shared" si="1"/>
        <v>194.28597404810199</v>
      </c>
      <c r="D66" s="31">
        <f t="shared" ref="D66:D97" si="3">(B66-C66)^2</f>
        <v>2212.0777898430974</v>
      </c>
    </row>
    <row r="67" spans="1:4" x14ac:dyDescent="0.25">
      <c r="A67" s="31">
        <v>0.27083333333333359</v>
      </c>
      <c r="B67" s="31">
        <v>146.90251000000001</v>
      </c>
      <c r="C67" s="31">
        <f t="shared" ref="C67:C121" si="4">G$5 + G$6*SIN(F$4*A67+G$7)</f>
        <v>185.33838782673584</v>
      </c>
      <c r="D67" s="31">
        <f t="shared" si="3"/>
        <v>1477.3167043117633</v>
      </c>
    </row>
    <row r="68" spans="1:4" x14ac:dyDescent="0.25">
      <c r="A68" s="31">
        <v>0.27500000000000002</v>
      </c>
      <c r="B68" s="31">
        <v>139.71490499999999</v>
      </c>
      <c r="C68" s="31">
        <f t="shared" si="4"/>
        <v>176.42681850143759</v>
      </c>
      <c r="D68" s="31">
        <f t="shared" si="3"/>
        <v>1347.7645929370369</v>
      </c>
    </row>
    <row r="69" spans="1:4" x14ac:dyDescent="0.25">
      <c r="A69" s="31">
        <v>0.2791666666666669</v>
      </c>
      <c r="B69" s="31">
        <v>129.63675000000001</v>
      </c>
      <c r="C69" s="31">
        <f t="shared" si="4"/>
        <v>167.57569206429125</v>
      </c>
      <c r="D69" s="31">
        <f t="shared" si="3"/>
        <v>1439.3633249576471</v>
      </c>
    </row>
    <row r="70" spans="1:4" x14ac:dyDescent="0.25">
      <c r="A70" s="31">
        <v>0.28333333333333355</v>
      </c>
      <c r="B70" s="31">
        <v>123.589296</v>
      </c>
      <c r="C70" s="31">
        <f t="shared" si="4"/>
        <v>158.8092688376278</v>
      </c>
      <c r="D70" s="31">
        <f t="shared" si="3"/>
        <v>1240.4464866832395</v>
      </c>
    </row>
    <row r="71" spans="1:4" x14ac:dyDescent="0.25">
      <c r="A71" s="31">
        <v>0.28749999999999998</v>
      </c>
      <c r="B71" s="31">
        <v>126.83122</v>
      </c>
      <c r="C71" s="31">
        <f t="shared" si="4"/>
        <v>150.15157697816522</v>
      </c>
      <c r="D71" s="31">
        <f t="shared" si="3"/>
        <v>543.83904958905941</v>
      </c>
    </row>
    <row r="72" spans="1:4" x14ac:dyDescent="0.25">
      <c r="A72" s="31">
        <v>0.29166666666666685</v>
      </c>
      <c r="B72" s="31">
        <v>116.840191</v>
      </c>
      <c r="C72" s="31">
        <f t="shared" si="4"/>
        <v>141.6263466175001</v>
      </c>
      <c r="D72" s="31">
        <f t="shared" si="3"/>
        <v>614.35351029493177</v>
      </c>
    </row>
    <row r="73" spans="1:4" x14ac:dyDescent="0.25">
      <c r="A73" s="31">
        <v>0.2958333333333335</v>
      </c>
      <c r="B73" s="31">
        <v>115.175361</v>
      </c>
      <c r="C73" s="31">
        <f t="shared" si="4"/>
        <v>133.25694481947062</v>
      </c>
      <c r="D73" s="31">
        <f t="shared" si="3"/>
        <v>326.94367342054187</v>
      </c>
    </row>
    <row r="74" spans="1:4" x14ac:dyDescent="0.25">
      <c r="A74" s="31">
        <v>0.3</v>
      </c>
      <c r="B74" s="31">
        <v>111.75628399999999</v>
      </c>
      <c r="C74" s="31">
        <f t="shared" si="4"/>
        <v>125.06631153265538</v>
      </c>
      <c r="D74" s="31">
        <f t="shared" si="3"/>
        <v>177.15683292004434</v>
      </c>
    </row>
    <row r="75" spans="1:4" x14ac:dyDescent="0.25">
      <c r="A75" s="31">
        <v>0.30416666666666681</v>
      </c>
      <c r="B75" s="31">
        <v>110.792615</v>
      </c>
      <c r="C75" s="31">
        <f t="shared" si="4"/>
        <v>117.07689671356859</v>
      </c>
      <c r="D75" s="31">
        <f t="shared" si="3"/>
        <v>39.492196655492563</v>
      </c>
    </row>
    <row r="76" spans="1:4" x14ac:dyDescent="0.25">
      <c r="A76" s="31">
        <v>0.30833333333333346</v>
      </c>
      <c r="B76" s="31">
        <v>103.167883</v>
      </c>
      <c r="C76" s="31">
        <f t="shared" si="4"/>
        <v>109.31059879289263</v>
      </c>
      <c r="D76" s="31">
        <f t="shared" si="3"/>
        <v>37.732957312252537</v>
      </c>
    </row>
    <row r="77" spans="1:4" x14ac:dyDescent="0.25">
      <c r="A77" s="31">
        <v>0.3125</v>
      </c>
      <c r="B77" s="31">
        <v>106.23524999999999</v>
      </c>
      <c r="C77" s="31">
        <f t="shared" si="4"/>
        <v>101.78870465339951</v>
      </c>
      <c r="D77" s="31">
        <f t="shared" si="3"/>
        <v>19.771765519374448</v>
      </c>
    </row>
    <row r="78" spans="1:4" x14ac:dyDescent="0.25">
      <c r="A78" s="31">
        <v>0.31666666666666676</v>
      </c>
      <c r="B78" s="31">
        <v>102.11547</v>
      </c>
      <c r="C78" s="31">
        <f t="shared" si="4"/>
        <v>94.531831284084419</v>
      </c>
      <c r="D78" s="31">
        <f t="shared" si="3"/>
        <v>57.511576173533761</v>
      </c>
    </row>
    <row r="79" spans="1:4" x14ac:dyDescent="0.25">
      <c r="A79" s="31">
        <v>0.32083333333333341</v>
      </c>
      <c r="B79" s="31">
        <v>95.717892000000006</v>
      </c>
      <c r="C79" s="31">
        <f t="shared" si="4"/>
        <v>87.559869270434234</v>
      </c>
      <c r="D79" s="31">
        <f t="shared" si="3"/>
        <v>66.553334856111775</v>
      </c>
    </row>
    <row r="80" spans="1:4" x14ac:dyDescent="0.25">
      <c r="A80" s="31">
        <v>0.32500000000000001</v>
      </c>
      <c r="B80" s="31">
        <v>90.108846999999997</v>
      </c>
      <c r="C80" s="31">
        <f t="shared" si="4"/>
        <v>80.891928275712957</v>
      </c>
      <c r="D80" s="31">
        <f t="shared" si="3"/>
        <v>84.951590770113057</v>
      </c>
    </row>
    <row r="81" spans="1:4" x14ac:dyDescent="0.25">
      <c r="A81" s="31">
        <v>0.32916666666666672</v>
      </c>
      <c r="B81" s="31">
        <v>88.004660999999999</v>
      </c>
      <c r="C81" s="31">
        <f t="shared" si="4"/>
        <v>74.546284662704153</v>
      </c>
      <c r="D81" s="31">
        <f t="shared" si="3"/>
        <v>181.12789363628474</v>
      </c>
    </row>
    <row r="82" spans="1:4" x14ac:dyDescent="0.25">
      <c r="A82" s="31">
        <v>0.33333333333333337</v>
      </c>
      <c r="B82" s="31">
        <v>77.224704000000003</v>
      </c>
      <c r="C82" s="31">
        <f t="shared" si="4"/>
        <v>68.540331399470858</v>
      </c>
      <c r="D82" s="31">
        <f t="shared" si="3"/>
        <v>75.418327464821331</v>
      </c>
    </row>
    <row r="83" spans="1:4" x14ac:dyDescent="0.25">
      <c r="A83" s="31">
        <v>0.33750000000000002</v>
      </c>
      <c r="B83" s="31">
        <v>71.177676000000005</v>
      </c>
      <c r="C83" s="31">
        <f t="shared" si="4"/>
        <v>62.890530386439053</v>
      </c>
      <c r="D83" s="31">
        <f t="shared" si="3"/>
        <v>68.676782420362528</v>
      </c>
    </row>
    <row r="84" spans="1:4" x14ac:dyDescent="0.25">
      <c r="A84" s="31">
        <v>0.34166666666666667</v>
      </c>
      <c r="B84" s="31">
        <v>69.42398</v>
      </c>
      <c r="C84" s="31">
        <f t="shared" si="4"/>
        <v>57.612367335472385</v>
      </c>
      <c r="D84" s="31">
        <f t="shared" si="3"/>
        <v>139.51419373682916</v>
      </c>
    </row>
    <row r="85" spans="1:4" x14ac:dyDescent="0.25">
      <c r="A85" s="31">
        <v>0.34583333333333333</v>
      </c>
      <c r="B85" s="31">
        <v>58.818793999999997</v>
      </c>
      <c r="C85" s="31">
        <f t="shared" si="4"/>
        <v>52.720309324613112</v>
      </c>
      <c r="D85" s="31">
        <f t="shared" si="3"/>
        <v>37.191515335928685</v>
      </c>
    </row>
    <row r="86" spans="1:4" x14ac:dyDescent="0.25">
      <c r="A86" s="31">
        <v>0.35</v>
      </c>
      <c r="B86" s="31">
        <v>51.983325999999998</v>
      </c>
      <c r="C86" s="31">
        <f t="shared" si="4"/>
        <v>48.227765144826094</v>
      </c>
      <c r="D86" s="31">
        <f t="shared" si="3"/>
        <v>14.104237336914546</v>
      </c>
    </row>
    <row r="87" spans="1:4" x14ac:dyDescent="0.25">
      <c r="A87" s="31">
        <v>0.35416666666666663</v>
      </c>
      <c r="B87" s="31">
        <v>47.425443000000001</v>
      </c>
      <c r="C87" s="31">
        <f t="shared" si="4"/>
        <v>44.147048547435304</v>
      </c>
      <c r="D87" s="31">
        <f t="shared" si="3"/>
        <v>10.747870186606981</v>
      </c>
    </row>
    <row r="88" spans="1:4" x14ac:dyDescent="0.25">
      <c r="A88" s="31">
        <v>0.35833333333333328</v>
      </c>
      <c r="B88" s="31">
        <v>49.440761999999999</v>
      </c>
      <c r="C88" s="31">
        <f t="shared" si="4"/>
        <v>40.48934449298693</v>
      </c>
      <c r="D88" s="31">
        <f t="shared" si="3"/>
        <v>80.127875384860062</v>
      </c>
    </row>
    <row r="89" spans="1:4" x14ac:dyDescent="0.25">
      <c r="A89" s="31">
        <v>0.36249999999999999</v>
      </c>
      <c r="B89" s="31">
        <v>35.768850999999998</v>
      </c>
      <c r="C89" s="31">
        <f t="shared" si="4"/>
        <v>37.264678494050429</v>
      </c>
      <c r="D89" s="31">
        <f t="shared" si="3"/>
        <v>2.2374998919571922</v>
      </c>
    </row>
    <row r="90" spans="1:4" x14ac:dyDescent="0.25">
      <c r="A90" s="31">
        <v>0.36666666666666659</v>
      </c>
      <c r="B90" s="31">
        <v>42.605051000000003</v>
      </c>
      <c r="C90" s="31">
        <f t="shared" si="4"/>
        <v>34.481889135985114</v>
      </c>
      <c r="D90" s="31">
        <f t="shared" si="3"/>
        <v>65.985758668985852</v>
      </c>
    </row>
    <row r="91" spans="1:4" x14ac:dyDescent="0.25">
      <c r="A91" s="31">
        <v>0.37083333333333324</v>
      </c>
      <c r="B91" s="31">
        <v>35.593071999999999</v>
      </c>
      <c r="C91" s="31">
        <f t="shared" si="4"/>
        <v>32.148603850992089</v>
      </c>
      <c r="D91" s="31">
        <f t="shared" si="3"/>
        <v>11.864360829529982</v>
      </c>
    </row>
    <row r="92" spans="1:4" x14ac:dyDescent="0.25">
      <c r="A92" s="31">
        <v>0.375</v>
      </c>
      <c r="B92" s="31">
        <v>39.712364000000001</v>
      </c>
      <c r="C92" s="31">
        <f t="shared" si="4"/>
        <v>30.271218011852767</v>
      </c>
      <c r="D92" s="31">
        <f t="shared" si="3"/>
        <v>89.135237569508604</v>
      </c>
    </row>
    <row r="93" spans="1:4" x14ac:dyDescent="0.25">
      <c r="A93" s="31">
        <v>0.37916666666666654</v>
      </c>
      <c r="B93" s="31">
        <v>40.239027999999998</v>
      </c>
      <c r="C93" s="31">
        <f t="shared" si="4"/>
        <v>28.854877402656911</v>
      </c>
      <c r="D93" s="31">
        <f t="shared" si="3"/>
        <v>129.59888482298697</v>
      </c>
    </row>
    <row r="94" spans="1:4" x14ac:dyDescent="0.25">
      <c r="A94" s="31">
        <v>0.38333333333333319</v>
      </c>
      <c r="B94" s="31">
        <v>50.054340000000003</v>
      </c>
      <c r="C94" s="31">
        <f t="shared" si="4"/>
        <v>27.903464114565566</v>
      </c>
      <c r="D94" s="31">
        <f t="shared" si="3"/>
        <v>490.66130249192088</v>
      </c>
    </row>
    <row r="95" spans="1:4" x14ac:dyDescent="0.25">
      <c r="A95" s="31">
        <v>0.38750000000000001</v>
      </c>
      <c r="B95" s="31">
        <v>49.177674000000003</v>
      </c>
      <c r="C95" s="31">
        <f t="shared" si="4"/>
        <v>27.419585905269457</v>
      </c>
      <c r="D95" s="31">
        <f t="shared" si="3"/>
        <v>473.41439753805514</v>
      </c>
    </row>
    <row r="96" spans="1:4" x14ac:dyDescent="0.25">
      <c r="A96" s="31">
        <v>0.3916666666666665</v>
      </c>
      <c r="B96" s="31">
        <v>50.142473000000003</v>
      </c>
      <c r="C96" s="31">
        <f t="shared" si="4"/>
        <v>27.404569051306368</v>
      </c>
      <c r="D96" s="31">
        <f t="shared" si="3"/>
        <v>517.01227598001765</v>
      </c>
    </row>
    <row r="97" spans="1:4" x14ac:dyDescent="0.25">
      <c r="A97" s="31">
        <v>0.39583333333333315</v>
      </c>
      <c r="B97" s="31">
        <v>60.396864999999998</v>
      </c>
      <c r="C97" s="31">
        <f t="shared" si="4"/>
        <v>27.858454712829229</v>
      </c>
      <c r="D97" s="31">
        <f t="shared" si="3"/>
        <v>1058.7481440162605</v>
      </c>
    </row>
    <row r="98" spans="1:4" x14ac:dyDescent="0.25">
      <c r="A98" s="31">
        <v>0.4</v>
      </c>
      <c r="B98" s="31">
        <v>62.324570000000001</v>
      </c>
      <c r="C98" s="31">
        <f t="shared" si="4"/>
        <v>28.779998820788961</v>
      </c>
      <c r="D98" s="31">
        <f t="shared" ref="D98:D121" si="5">(B98-C98)^2</f>
        <v>1125.238255597156</v>
      </c>
    </row>
    <row r="99" spans="1:4" x14ac:dyDescent="0.25">
      <c r="A99" s="31">
        <v>0.40416666666666645</v>
      </c>
      <c r="B99" s="31">
        <v>70.300645000000003</v>
      </c>
      <c r="C99" s="31">
        <f t="shared" si="4"/>
        <v>30.166675486841314</v>
      </c>
      <c r="D99" s="31">
        <f t="shared" si="5"/>
        <v>1610.7355088831512</v>
      </c>
    </row>
    <row r="100" spans="1:4" x14ac:dyDescent="0.25">
      <c r="A100" s="31">
        <v>0.4083333333333331</v>
      </c>
      <c r="B100" s="31">
        <v>61.097721</v>
      </c>
      <c r="C100" s="31">
        <f t="shared" si="4"/>
        <v>32.014683926631506</v>
      </c>
      <c r="D100" s="31">
        <f t="shared" si="5"/>
        <v>845.82304541092628</v>
      </c>
    </row>
    <row r="101" spans="1:4" x14ac:dyDescent="0.25">
      <c r="A101" s="31">
        <v>0.41249999999999998</v>
      </c>
      <c r="B101" s="31">
        <v>79.765803000000005</v>
      </c>
      <c r="C101" s="31">
        <f t="shared" si="4"/>
        <v>34.318958877479588</v>
      </c>
      <c r="D101" s="31">
        <f t="shared" si="5"/>
        <v>2065.4156406966686</v>
      </c>
    </row>
    <row r="102" spans="1:4" x14ac:dyDescent="0.25">
      <c r="A102" s="31">
        <v>0.41666666666666641</v>
      </c>
      <c r="B102" s="31">
        <v>75.471709000000004</v>
      </c>
      <c r="C102" s="31">
        <f t="shared" si="4"/>
        <v>37.073184481913103</v>
      </c>
      <c r="D102" s="31">
        <f t="shared" si="5"/>
        <v>1474.4466851661209</v>
      </c>
    </row>
    <row r="103" spans="1:4" x14ac:dyDescent="0.25">
      <c r="A103" s="31">
        <v>0.42083333333333306</v>
      </c>
      <c r="B103" s="31">
        <v>86.339922000000001</v>
      </c>
      <c r="C103" s="31">
        <f t="shared" si="4"/>
        <v>40.269811598994494</v>
      </c>
      <c r="D103" s="31">
        <f t="shared" si="5"/>
        <v>2122.4550723608359</v>
      </c>
    </row>
    <row r="104" spans="1:4" x14ac:dyDescent="0.25">
      <c r="A104" s="31">
        <v>0.42499999999999999</v>
      </c>
      <c r="B104" s="31">
        <v>88.881448000000006</v>
      </c>
      <c r="C104" s="31">
        <f t="shared" si="4"/>
        <v>43.900078495991011</v>
      </c>
      <c r="D104" s="31">
        <f t="shared" si="5"/>
        <v>2023.3236024561904</v>
      </c>
    </row>
    <row r="105" spans="1:4" x14ac:dyDescent="0.25">
      <c r="A105" s="31">
        <v>0.42916666666666636</v>
      </c>
      <c r="B105" s="31">
        <v>90.020529999999994</v>
      </c>
      <c r="C105" s="31">
        <f t="shared" si="4"/>
        <v>47.954034863673854</v>
      </c>
      <c r="D105" s="31">
        <f t="shared" si="5"/>
        <v>1769.5900130545508</v>
      </c>
    </row>
    <row r="106" spans="1:4" x14ac:dyDescent="0.25">
      <c r="A106" s="31">
        <v>0.43333333333333302</v>
      </c>
      <c r="B106" s="31">
        <v>92.475144</v>
      </c>
      <c r="C106" s="31">
        <f t="shared" si="4"/>
        <v>52.420569089426976</v>
      </c>
      <c r="D106" s="31">
        <f t="shared" si="5"/>
        <v>1604.368971266706</v>
      </c>
    </row>
    <row r="107" spans="1:4" x14ac:dyDescent="0.25">
      <c r="A107" s="31">
        <v>0.4375</v>
      </c>
      <c r="B107" s="31">
        <v>94.403183999999996</v>
      </c>
      <c r="C107" s="31">
        <f t="shared" si="4"/>
        <v>57.287438713402736</v>
      </c>
      <c r="D107" s="31">
        <f t="shared" si="5"/>
        <v>1377.5785481795667</v>
      </c>
    </row>
    <row r="108" spans="1:4" x14ac:dyDescent="0.25">
      <c r="A108" s="31">
        <v>0.44166666666666632</v>
      </c>
      <c r="B108" s="31">
        <v>103.868464</v>
      </c>
      <c r="C108" s="31">
        <f t="shared" si="4"/>
        <v>62.541303984252721</v>
      </c>
      <c r="D108" s="31">
        <f t="shared" si="5"/>
        <v>1707.9341549671808</v>
      </c>
    </row>
    <row r="109" spans="1:4" x14ac:dyDescent="0.25">
      <c r="A109" s="31">
        <v>0.44583333333333297</v>
      </c>
      <c r="B109" s="31">
        <v>91.511015999999998</v>
      </c>
      <c r="C109" s="31">
        <f t="shared" si="4"/>
        <v>68.167764422462028</v>
      </c>
      <c r="D109" s="31">
        <f t="shared" si="5"/>
        <v>544.90739421222895</v>
      </c>
    </row>
    <row r="110" spans="1:4" x14ac:dyDescent="0.25">
      <c r="A110" s="31">
        <v>0.45</v>
      </c>
      <c r="B110" s="31">
        <v>105.70944</v>
      </c>
      <c r="C110" s="31">
        <f t="shared" si="4"/>
        <v>74.15139829106073</v>
      </c>
      <c r="D110" s="31">
        <f t="shared" si="5"/>
        <v>995.90999650315064</v>
      </c>
    </row>
    <row r="111" spans="1:4" x14ac:dyDescent="0.25">
      <c r="A111" s="31">
        <v>0.45416666666666627</v>
      </c>
      <c r="B111" s="31">
        <v>105.62127599999999</v>
      </c>
      <c r="C111" s="31">
        <f t="shared" si="4"/>
        <v>80.475804865529938</v>
      </c>
      <c r="D111" s="31">
        <f t="shared" si="5"/>
        <v>632.29471857446686</v>
      </c>
    </row>
    <row r="112" spans="1:4" x14ac:dyDescent="0.25">
      <c r="A112" s="31">
        <v>0.45833333333333293</v>
      </c>
      <c r="B112" s="31">
        <v>104.21919800000001</v>
      </c>
      <c r="C112" s="31">
        <f t="shared" si="4"/>
        <v>87.12364938705548</v>
      </c>
      <c r="D112" s="31">
        <f t="shared" si="5"/>
        <v>292.25778237754952</v>
      </c>
    </row>
    <row r="113" spans="1:4" x14ac:dyDescent="0.25">
      <c r="A113" s="31">
        <v>0.46250000000000002</v>
      </c>
      <c r="B113" s="31">
        <v>106.674116</v>
      </c>
      <c r="C113" s="31">
        <f t="shared" si="4"/>
        <v>94.076710575889734</v>
      </c>
      <c r="D113" s="31">
        <f t="shared" si="5"/>
        <v>158.69462341940269</v>
      </c>
    </row>
    <row r="114" spans="1:4" x14ac:dyDescent="0.25">
      <c r="A114" s="31">
        <v>0.46666666666666623</v>
      </c>
      <c r="B114" s="31">
        <v>106.585617</v>
      </c>
      <c r="C114" s="31">
        <f t="shared" si="4"/>
        <v>101.31593057461332</v>
      </c>
      <c r="D114" s="31">
        <f t="shared" si="5"/>
        <v>27.769595021904653</v>
      </c>
    </row>
    <row r="115" spans="1:4" x14ac:dyDescent="0.25">
      <c r="A115" s="31">
        <v>0.47083333333333288</v>
      </c>
      <c r="B115" s="31">
        <v>110.266774</v>
      </c>
      <c r="C115" s="31">
        <f t="shared" si="4"/>
        <v>108.8214671844039</v>
      </c>
      <c r="D115" s="31">
        <f t="shared" si="5"/>
        <v>2.0889117912085324</v>
      </c>
    </row>
    <row r="116" spans="1:4" x14ac:dyDescent="0.25">
      <c r="A116" s="31">
        <v>0.47499999999999998</v>
      </c>
      <c r="B116" s="31">
        <v>100.801861</v>
      </c>
      <c r="C116" s="31">
        <f t="shared" si="4"/>
        <v>116.57274825111729</v>
      </c>
      <c r="D116" s="31">
        <f t="shared" si="5"/>
        <v>248.72088468745378</v>
      </c>
    </row>
    <row r="117" spans="1:4" x14ac:dyDescent="0.25">
      <c r="A117" s="31">
        <v>0.47916666666666619</v>
      </c>
      <c r="B117" s="31">
        <v>108.864879</v>
      </c>
      <c r="C117" s="31">
        <f t="shared" si="4"/>
        <v>124.54852805213271</v>
      </c>
      <c r="D117" s="31">
        <f t="shared" si="5"/>
        <v>245.97684759046319</v>
      </c>
    </row>
    <row r="118" spans="1:4" x14ac:dyDescent="0.25">
      <c r="A118" s="31">
        <v>0.48333333333333284</v>
      </c>
      <c r="B118" s="31">
        <v>105.62152</v>
      </c>
      <c r="C118" s="31">
        <f t="shared" si="4"/>
        <v>132.72694552940709</v>
      </c>
      <c r="D118" s="31">
        <f t="shared" si="5"/>
        <v>734.70409313023333</v>
      </c>
    </row>
    <row r="119" spans="1:4" x14ac:dyDescent="0.25">
      <c r="A119" s="31">
        <v>0.48749999999999999</v>
      </c>
      <c r="B119" s="31">
        <v>107.813137</v>
      </c>
      <c r="C119" s="31">
        <f t="shared" si="4"/>
        <v>141.08558420911098</v>
      </c>
      <c r="D119" s="31">
        <f t="shared" si="5"/>
        <v>1107.0557432830769</v>
      </c>
    </row>
    <row r="120" spans="1:4" x14ac:dyDescent="0.25">
      <c r="A120" s="31">
        <v>0.49166666666666614</v>
      </c>
      <c r="B120" s="31">
        <v>110.35484700000001</v>
      </c>
      <c r="C120" s="31">
        <f t="shared" si="4"/>
        <v>149.60153364362139</v>
      </c>
      <c r="D120" s="31">
        <f t="shared" si="5"/>
        <v>1540.3024125026095</v>
      </c>
    </row>
    <row r="121" spans="1:4" x14ac:dyDescent="0.25">
      <c r="A121" s="31">
        <v>0.49583333333333279</v>
      </c>
      <c r="B121" s="31">
        <v>116.752211</v>
      </c>
      <c r="C121" s="31">
        <f t="shared" si="4"/>
        <v>158.25145220747822</v>
      </c>
      <c r="D121" s="31">
        <f t="shared" si="5"/>
        <v>1722.1870207964585</v>
      </c>
    </row>
  </sheetData>
  <phoneticPr fontId="0" type="noConversion"/>
  <pageMargins left="0.75" right="0.75" top="1" bottom="1" header="0.5" footer="0.5"/>
  <pageSetup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21"/>
  <sheetViews>
    <sheetView workbookViewId="0">
      <selection activeCell="C21" sqref="C21"/>
    </sheetView>
  </sheetViews>
  <sheetFormatPr defaultRowHeight="15.75" x14ac:dyDescent="0.25"/>
  <cols>
    <col min="1" max="2" width="9" style="7"/>
    <col min="3" max="3" width="14" style="7" customWidth="1"/>
    <col min="4" max="4" width="9" style="7"/>
    <col min="5" max="5" width="12.125" style="7" customWidth="1"/>
  </cols>
  <sheetData>
    <row r="1" spans="1:10" x14ac:dyDescent="0.25">
      <c r="A1" s="27" t="s">
        <v>24</v>
      </c>
      <c r="B1" s="28" t="s">
        <v>179</v>
      </c>
      <c r="C1" s="28" t="s">
        <v>181</v>
      </c>
      <c r="D1" s="28" t="s">
        <v>15</v>
      </c>
      <c r="E1" s="27" t="s">
        <v>16</v>
      </c>
    </row>
    <row r="2" spans="1:10" ht="16.5" thickBot="1" x14ac:dyDescent="0.3">
      <c r="A2" s="7">
        <v>0</v>
      </c>
      <c r="B2" s="7">
        <v>120.78437599999999</v>
      </c>
      <c r="C2" s="7">
        <f t="shared" ref="C2:C33" si="0">G$5 + G$6*SIN(F$4*A2+G$8)+G$7*SIN(2*F$4*A2+G$9)</f>
        <v>131.07938864955497</v>
      </c>
      <c r="D2" s="7">
        <f t="shared" ref="D2:D33" si="1">(B2-C2)^2</f>
        <v>105.98728545449698</v>
      </c>
      <c r="E2" s="37">
        <f>SUM(D2:D720)</f>
        <v>19030.949462101846</v>
      </c>
    </row>
    <row r="3" spans="1:10" x14ac:dyDescent="0.25">
      <c r="A3" s="7">
        <f t="shared" ref="A3:A34" si="2">1/240+A2</f>
        <v>4.1666666666666666E-3</v>
      </c>
      <c r="B3" s="7">
        <v>123.239295</v>
      </c>
      <c r="C3" s="7">
        <f t="shared" si="0"/>
        <v>138.01895141454969</v>
      </c>
      <c r="D3" s="7">
        <f t="shared" si="1"/>
        <v>218.43824373213985</v>
      </c>
      <c r="F3" s="24" t="s">
        <v>172</v>
      </c>
    </row>
    <row r="4" spans="1:10" ht="16.5" thickBot="1" x14ac:dyDescent="0.3">
      <c r="A4" s="7">
        <f t="shared" si="2"/>
        <v>8.3333333333333332E-3</v>
      </c>
      <c r="B4" s="7">
        <v>134.71977200000001</v>
      </c>
      <c r="C4" s="7">
        <f t="shared" si="0"/>
        <v>145.43508837096243</v>
      </c>
      <c r="D4" s="7">
        <f t="shared" si="1"/>
        <v>114.81800492981539</v>
      </c>
      <c r="F4" s="4">
        <f>2*PI()/(0.5)</f>
        <v>12.566370614359172</v>
      </c>
    </row>
    <row r="5" spans="1:10" x14ac:dyDescent="0.25">
      <c r="A5" s="7">
        <f t="shared" si="2"/>
        <v>1.2500000000000001E-2</v>
      </c>
      <c r="B5" s="7">
        <v>141.38062099999999</v>
      </c>
      <c r="C5" s="7">
        <f t="shared" si="0"/>
        <v>153.31973211464233</v>
      </c>
      <c r="D5" s="7">
        <f t="shared" si="1"/>
        <v>142.54237420777636</v>
      </c>
      <c r="E5" s="27" t="s">
        <v>25</v>
      </c>
      <c r="F5" s="1" t="s">
        <v>14</v>
      </c>
      <c r="G5" s="32">
        <v>198.4785291263413</v>
      </c>
    </row>
    <row r="6" spans="1:10" x14ac:dyDescent="0.25">
      <c r="A6" s="7">
        <f t="shared" si="2"/>
        <v>1.6666666666666666E-2</v>
      </c>
      <c r="B6" s="7">
        <v>142.60841600000001</v>
      </c>
      <c r="C6" s="7">
        <f t="shared" si="0"/>
        <v>161.65999094405822</v>
      </c>
      <c r="D6" s="7">
        <f t="shared" si="1"/>
        <v>362.96250784906687</v>
      </c>
      <c r="E6" s="7">
        <v>2</v>
      </c>
      <c r="F6" s="1" t="s">
        <v>0</v>
      </c>
      <c r="G6" s="32">
        <v>-171.12580737560384</v>
      </c>
    </row>
    <row r="7" spans="1:10" x14ac:dyDescent="0.25">
      <c r="A7" s="7">
        <f t="shared" si="2"/>
        <v>2.0833333333333332E-2</v>
      </c>
      <c r="B7" s="7">
        <v>152.862503</v>
      </c>
      <c r="C7" s="7">
        <f t="shared" si="0"/>
        <v>170.43808866224447</v>
      </c>
      <c r="D7" s="7">
        <f t="shared" si="1"/>
        <v>308.90121137089318</v>
      </c>
      <c r="E7" s="7">
        <v>4</v>
      </c>
      <c r="F7" s="1" t="s">
        <v>2</v>
      </c>
      <c r="G7" s="32">
        <v>-41.184609228887339</v>
      </c>
    </row>
    <row r="8" spans="1:10" x14ac:dyDescent="0.25">
      <c r="A8" s="7">
        <f t="shared" si="2"/>
        <v>2.4999999999999998E-2</v>
      </c>
      <c r="B8" s="7">
        <v>161.53903700000001</v>
      </c>
      <c r="C8" s="7">
        <f t="shared" si="0"/>
        <v>179.63135760014688</v>
      </c>
      <c r="D8" s="7">
        <f t="shared" si="1"/>
        <v>327.33206469849904</v>
      </c>
      <c r="F8" s="2" t="s">
        <v>1</v>
      </c>
      <c r="G8" s="32">
        <v>2.9566584749169578</v>
      </c>
    </row>
    <row r="9" spans="1:10" x14ac:dyDescent="0.25">
      <c r="A9" s="7">
        <f t="shared" si="2"/>
        <v>2.9166666666666664E-2</v>
      </c>
      <c r="B9" s="7">
        <v>169.86596800000001</v>
      </c>
      <c r="C9" s="7">
        <f t="shared" si="0"/>
        <v>189.21228549075369</v>
      </c>
      <c r="D9" s="7">
        <f t="shared" si="1"/>
        <v>374.28000045304162</v>
      </c>
      <c r="F9" s="2" t="s">
        <v>3</v>
      </c>
      <c r="G9" s="32">
        <v>-5.2229571214037742</v>
      </c>
      <c r="J9" s="1"/>
    </row>
    <row r="10" spans="1:10" x14ac:dyDescent="0.25">
      <c r="A10" s="7">
        <f t="shared" si="2"/>
        <v>3.3333333333333333E-2</v>
      </c>
      <c r="B10" s="7">
        <v>181.52292600000001</v>
      </c>
      <c r="C10" s="7">
        <f t="shared" si="0"/>
        <v>199.14861623268257</v>
      </c>
      <c r="D10" s="7">
        <f t="shared" si="1"/>
        <v>310.6649561784813</v>
      </c>
      <c r="J10" s="2"/>
    </row>
    <row r="11" spans="1:10" x14ac:dyDescent="0.25">
      <c r="A11" s="7">
        <f t="shared" si="2"/>
        <v>3.7499999999999999E-2</v>
      </c>
      <c r="B11" s="7">
        <v>198.262204</v>
      </c>
      <c r="C11" s="7">
        <f t="shared" si="0"/>
        <v>209.40350398925153</v>
      </c>
      <c r="D11" s="7">
        <f t="shared" si="1"/>
        <v>124.12856545049627</v>
      </c>
      <c r="F11" s="2"/>
    </row>
    <row r="12" spans="1:10" x14ac:dyDescent="0.25">
      <c r="A12" s="7">
        <f t="shared" si="2"/>
        <v>4.1666666666666664E-2</v>
      </c>
      <c r="B12" s="7">
        <v>211.05879400000001</v>
      </c>
      <c r="C12" s="7">
        <f t="shared" si="0"/>
        <v>219.93571948097434</v>
      </c>
      <c r="D12" s="7">
        <f t="shared" si="1"/>
        <v>78.799805994771447</v>
      </c>
    </row>
    <row r="13" spans="1:10" x14ac:dyDescent="0.25">
      <c r="A13" s="7">
        <f t="shared" si="2"/>
        <v>4.583333333333333E-2</v>
      </c>
      <c r="B13" s="7">
        <v>225.34535099999999</v>
      </c>
      <c r="C13" s="7">
        <f t="shared" si="0"/>
        <v>230.69990675235073</v>
      </c>
      <c r="D13" s="7">
        <f t="shared" si="1"/>
        <v>28.671267305032337</v>
      </c>
    </row>
    <row r="14" spans="1:10" x14ac:dyDescent="0.25">
      <c r="A14" s="7">
        <f t="shared" si="2"/>
        <v>4.9999999999999996E-2</v>
      </c>
      <c r="B14" s="7">
        <v>244.3638</v>
      </c>
      <c r="C14" s="7">
        <f t="shared" si="0"/>
        <v>241.6468881341049</v>
      </c>
      <c r="D14" s="7">
        <f t="shared" si="1"/>
        <v>7.3816100870415902</v>
      </c>
    </row>
    <row r="15" spans="1:10" x14ac:dyDescent="0.25">
      <c r="A15" s="7">
        <f t="shared" si="2"/>
        <v>5.4166666666666662E-2</v>
      </c>
      <c r="B15" s="7">
        <v>256.195896</v>
      </c>
      <c r="C15" s="7">
        <f t="shared" si="0"/>
        <v>252.72401458581214</v>
      </c>
      <c r="D15" s="7">
        <f t="shared" si="1"/>
        <v>12.053960554183112</v>
      </c>
    </row>
    <row r="16" spans="1:10" x14ac:dyDescent="0.25">
      <c r="A16" s="7">
        <f t="shared" si="2"/>
        <v>5.8333333333333327E-2</v>
      </c>
      <c r="B16" s="7">
        <v>269.167958</v>
      </c>
      <c r="C16" s="7">
        <f t="shared" si="0"/>
        <v>263.87555809703463</v>
      </c>
      <c r="D16" s="7">
        <f t="shared" si="1"/>
        <v>28.009496732907873</v>
      </c>
      <c r="H16" s="1"/>
    </row>
    <row r="17" spans="1:9" x14ac:dyDescent="0.25">
      <c r="A17" s="7">
        <f t="shared" si="2"/>
        <v>6.2499999999999993E-2</v>
      </c>
      <c r="B17" s="7">
        <v>284.33002099999999</v>
      </c>
      <c r="C17" s="7">
        <f t="shared" si="0"/>
        <v>275.04314235325671</v>
      </c>
      <c r="D17" s="7">
        <f t="shared" si="1"/>
        <v>86.246114999336214</v>
      </c>
      <c r="H17" s="1"/>
    </row>
    <row r="18" spans="1:9" x14ac:dyDescent="0.25">
      <c r="A18" s="7">
        <f t="shared" si="2"/>
        <v>6.6666666666666666E-2</v>
      </c>
      <c r="B18" s="7">
        <v>300.018259</v>
      </c>
      <c r="C18" s="7">
        <f t="shared" si="0"/>
        <v>286.16620744125225</v>
      </c>
      <c r="D18" s="7">
        <f t="shared" si="1"/>
        <v>191.87933238620587</v>
      </c>
      <c r="H18" s="1"/>
    </row>
    <row r="19" spans="1:9" x14ac:dyDescent="0.25">
      <c r="A19" s="7">
        <f t="shared" si="2"/>
        <v>7.0833333333333331E-2</v>
      </c>
      <c r="B19" s="7">
        <v>308.87133499999999</v>
      </c>
      <c r="C19" s="7">
        <f t="shared" si="0"/>
        <v>297.18250398180072</v>
      </c>
      <c r="D19" s="7">
        <f t="shared" si="1"/>
        <v>136.62877057201729</v>
      </c>
      <c r="H19" s="1"/>
    </row>
    <row r="20" spans="1:9" x14ac:dyDescent="0.25">
      <c r="A20" s="7">
        <f t="shared" si="2"/>
        <v>7.4999999999999997E-2</v>
      </c>
      <c r="B20" s="7">
        <v>320.00205599999998</v>
      </c>
      <c r="C20" s="7">
        <f t="shared" si="0"/>
        <v>308.02861174017517</v>
      </c>
      <c r="D20" s="7">
        <f t="shared" si="1"/>
        <v>143.36336744313184</v>
      </c>
      <c r="F20" s="2"/>
      <c r="H20" s="1"/>
    </row>
    <row r="21" spans="1:9" x14ac:dyDescent="0.25">
      <c r="A21" s="7">
        <f t="shared" si="2"/>
        <v>7.9166666666666663E-2</v>
      </c>
      <c r="B21" s="7">
        <v>329.02886599999999</v>
      </c>
      <c r="C21" s="7">
        <f t="shared" si="0"/>
        <v>318.64047748028435</v>
      </c>
      <c r="D21" s="7">
        <f t="shared" si="1"/>
        <v>107.91861603655985</v>
      </c>
      <c r="F21" s="2"/>
      <c r="H21" s="1"/>
      <c r="I21" s="1"/>
    </row>
    <row r="22" spans="1:9" x14ac:dyDescent="0.25">
      <c r="A22" s="7">
        <f t="shared" si="2"/>
        <v>8.3333333333333329E-2</v>
      </c>
      <c r="B22" s="7">
        <v>335.07671800000003</v>
      </c>
      <c r="C22" s="7">
        <f t="shared" si="0"/>
        <v>328.95396659992633</v>
      </c>
      <c r="D22" s="7">
        <f t="shared" si="1"/>
        <v>37.488084707104406</v>
      </c>
      <c r="F22" s="2"/>
      <c r="H22" s="1"/>
      <c r="I22" s="1"/>
    </row>
    <row r="23" spans="1:9" x14ac:dyDescent="0.25">
      <c r="A23" s="7">
        <f t="shared" si="2"/>
        <v>8.7499999999999994E-2</v>
      </c>
      <c r="B23" s="7">
        <v>345.24413600000003</v>
      </c>
      <c r="C23" s="7">
        <f t="shared" si="0"/>
        <v>338.90542291486213</v>
      </c>
      <c r="D23" s="7">
        <f t="shared" si="1"/>
        <v>40.179283575698399</v>
      </c>
      <c r="F23" s="2"/>
      <c r="H23" s="1"/>
      <c r="I23" s="1"/>
    </row>
    <row r="24" spans="1:9" x14ac:dyDescent="0.25">
      <c r="A24" s="7">
        <f t="shared" si="2"/>
        <v>9.166666666666666E-2</v>
      </c>
      <c r="B24" s="7">
        <v>350.41452800000002</v>
      </c>
      <c r="C24" s="7">
        <f t="shared" si="0"/>
        <v>348.43223085024403</v>
      </c>
      <c r="D24" s="7">
        <f t="shared" si="1"/>
        <v>3.9295019899307353</v>
      </c>
      <c r="F24" s="2"/>
      <c r="H24" s="1"/>
      <c r="I24" s="1"/>
    </row>
    <row r="25" spans="1:9" x14ac:dyDescent="0.25">
      <c r="A25" s="7">
        <f t="shared" si="2"/>
        <v>9.5833333333333326E-2</v>
      </c>
      <c r="B25" s="7">
        <v>358.91601700000001</v>
      </c>
      <c r="C25" s="7">
        <f t="shared" si="0"/>
        <v>357.47337425059118</v>
      </c>
      <c r="D25" s="7">
        <f t="shared" si="1"/>
        <v>2.081218102421877</v>
      </c>
      <c r="F25" s="2"/>
      <c r="I25" s="1"/>
    </row>
    <row r="26" spans="1:9" x14ac:dyDescent="0.25">
      <c r="A26" s="7">
        <f t="shared" si="2"/>
        <v>9.9999999999999992E-2</v>
      </c>
      <c r="B26" s="7">
        <v>359.70537200000001</v>
      </c>
      <c r="C26" s="7">
        <f t="shared" si="0"/>
        <v>365.9699860345745</v>
      </c>
      <c r="D26" s="7">
        <f t="shared" si="1"/>
        <v>39.2453890021877</v>
      </c>
      <c r="I26" s="1"/>
    </row>
    <row r="27" spans="1:9" x14ac:dyDescent="0.25">
      <c r="A27" s="7">
        <f t="shared" si="2"/>
        <v>0.10416666666666666</v>
      </c>
      <c r="B27" s="7">
        <v>375.30584399999998</v>
      </c>
      <c r="C27" s="7">
        <f t="shared" si="0"/>
        <v>373.86588299823956</v>
      </c>
      <c r="D27" s="7">
        <f t="shared" si="1"/>
        <v>2.0734876865908816</v>
      </c>
    </row>
    <row r="28" spans="1:9" x14ac:dyDescent="0.25">
      <c r="A28" s="7">
        <f t="shared" si="2"/>
        <v>0.10833333333333332</v>
      </c>
      <c r="B28" s="7">
        <v>374.42887300000001</v>
      </c>
      <c r="C28" s="7">
        <f t="shared" si="0"/>
        <v>381.10808020918341</v>
      </c>
      <c r="D28" s="7">
        <f t="shared" si="1"/>
        <v>44.611808943207542</v>
      </c>
    </row>
    <row r="29" spans="1:9" x14ac:dyDescent="0.25">
      <c r="A29" s="7">
        <f t="shared" si="2"/>
        <v>0.11249999999999999</v>
      </c>
      <c r="B29" s="7">
        <v>386.52475900000002</v>
      </c>
      <c r="C29" s="7">
        <f t="shared" si="0"/>
        <v>387.64727963314988</v>
      </c>
      <c r="D29" s="7">
        <f t="shared" si="1"/>
        <v>1.2600525718471651</v>
      </c>
    </row>
    <row r="30" spans="1:9" x14ac:dyDescent="0.25">
      <c r="A30" s="7">
        <f t="shared" si="2"/>
        <v>0.11666666666666665</v>
      </c>
      <c r="B30" s="7">
        <v>391.08218499999998</v>
      </c>
      <c r="C30" s="7">
        <f t="shared" si="0"/>
        <v>393.43832789140606</v>
      </c>
      <c r="D30" s="7">
        <f t="shared" si="1"/>
        <v>5.5514093247234015</v>
      </c>
    </row>
    <row r="31" spans="1:9" x14ac:dyDescent="0.25">
      <c r="A31" s="7">
        <f t="shared" si="2"/>
        <v>0.12083333333333332</v>
      </c>
      <c r="B31" s="7">
        <v>400.63483600000001</v>
      </c>
      <c r="C31" s="7">
        <f t="shared" si="0"/>
        <v>398.44063835936146</v>
      </c>
      <c r="D31" s="7">
        <f t="shared" si="1"/>
        <v>4.8145032861837764</v>
      </c>
    </row>
    <row r="32" spans="1:9" x14ac:dyDescent="0.25">
      <c r="A32" s="7">
        <f t="shared" si="2"/>
        <v>0.12499999999999999</v>
      </c>
      <c r="B32" s="7">
        <v>401.24868700000002</v>
      </c>
      <c r="C32" s="7">
        <f t="shared" si="0"/>
        <v>402.6185731808539</v>
      </c>
      <c r="D32" s="7">
        <f t="shared" si="1"/>
        <v>1.8765881484944353</v>
      </c>
    </row>
    <row r="33" spans="1:4" x14ac:dyDescent="0.25">
      <c r="A33" s="7">
        <f t="shared" si="2"/>
        <v>0.12916666666666665</v>
      </c>
      <c r="B33" s="7">
        <v>403.87862200000001</v>
      </c>
      <c r="C33" s="7">
        <f t="shared" si="0"/>
        <v>405.94178118442142</v>
      </c>
      <c r="D33" s="7">
        <f t="shared" si="1"/>
        <v>4.2566258202624114</v>
      </c>
    </row>
    <row r="34" spans="1:4" x14ac:dyDescent="0.25">
      <c r="A34" s="7">
        <f t="shared" si="2"/>
        <v>0.13333333333333333</v>
      </c>
      <c r="B34" s="7">
        <v>413.78182199999998</v>
      </c>
      <c r="C34" s="7">
        <f t="shared" ref="C34:C65" si="3">G$5 + G$6*SIN(F$4*A34+G$8)+G$7*SIN(2*F$4*A34+G$9)</f>
        <v>408.38548814328794</v>
      </c>
      <c r="D34" s="7">
        <f t="shared" ref="D34:D65" si="4">(B34-C34)^2</f>
        <v>29.120419093096565</v>
      </c>
    </row>
    <row r="35" spans="1:4" x14ac:dyDescent="0.25">
      <c r="A35" s="7">
        <f t="shared" ref="A35:A66" si="5">1/240+A34</f>
        <v>0.13750000000000001</v>
      </c>
      <c r="B35" s="7">
        <v>410.97726899999998</v>
      </c>
      <c r="C35" s="7">
        <f t="shared" si="3"/>
        <v>409.93073631478183</v>
      </c>
      <c r="D35" s="7">
        <f t="shared" si="4"/>
        <v>1.0952306612299185</v>
      </c>
    </row>
    <row r="36" spans="1:4" x14ac:dyDescent="0.25">
      <c r="A36" s="7">
        <f t="shared" si="5"/>
        <v>0.14166666666666669</v>
      </c>
      <c r="B36" s="7">
        <v>417.20044100000001</v>
      </c>
      <c r="C36" s="7">
        <f t="shared" si="3"/>
        <v>410.56457072215835</v>
      </c>
      <c r="D36" s="7">
        <f t="shared" si="4"/>
        <v>44.034774344342367</v>
      </c>
    </row>
    <row r="37" spans="1:4" x14ac:dyDescent="0.25">
      <c r="A37" s="7">
        <f t="shared" si="5"/>
        <v>0.14583333333333337</v>
      </c>
      <c r="B37" s="7">
        <v>417.02484600000003</v>
      </c>
      <c r="C37" s="7">
        <f t="shared" si="3"/>
        <v>410.28017019660297</v>
      </c>
      <c r="D37" s="7">
        <f t="shared" si="4"/>
        <v>45.490651692929752</v>
      </c>
    </row>
    <row r="38" spans="1:4" x14ac:dyDescent="0.25">
      <c r="A38" s="7">
        <f t="shared" si="5"/>
        <v>0.15000000000000005</v>
      </c>
      <c r="B38" s="7">
        <v>426.49030900000002</v>
      </c>
      <c r="C38" s="7">
        <f t="shared" si="3"/>
        <v>409.07692177355426</v>
      </c>
      <c r="D38" s="7">
        <f t="shared" si="4"/>
        <v>303.22605469814448</v>
      </c>
    </row>
    <row r="39" spans="1:4" x14ac:dyDescent="0.25">
      <c r="A39" s="7">
        <f t="shared" si="5"/>
        <v>0.15416666666666673</v>
      </c>
      <c r="B39" s="7">
        <v>414.83417500000002</v>
      </c>
      <c r="C39" s="7">
        <f t="shared" si="3"/>
        <v>406.96043762917236</v>
      </c>
      <c r="D39" s="7">
        <f t="shared" si="4"/>
        <v>61.995740184767996</v>
      </c>
    </row>
    <row r="40" spans="1:4" x14ac:dyDescent="0.25">
      <c r="A40" s="7">
        <f t="shared" si="5"/>
        <v>0.15833333333333341</v>
      </c>
      <c r="B40" s="7">
        <v>407.82225699999998</v>
      </c>
      <c r="C40" s="7">
        <f t="shared" si="3"/>
        <v>403.94251434337849</v>
      </c>
      <c r="D40" s="7">
        <f t="shared" si="4"/>
        <v>15.052403081608363</v>
      </c>
    </row>
    <row r="41" spans="1:4" x14ac:dyDescent="0.25">
      <c r="A41" s="7">
        <f t="shared" si="5"/>
        <v>0.16250000000000009</v>
      </c>
      <c r="B41" s="7">
        <v>407.909719</v>
      </c>
      <c r="C41" s="7">
        <f t="shared" si="3"/>
        <v>400.04103487890967</v>
      </c>
      <c r="D41" s="7">
        <f t="shared" si="4"/>
        <v>61.916189797499023</v>
      </c>
    </row>
    <row r="42" spans="1:4" x14ac:dyDescent="0.25">
      <c r="A42" s="7">
        <f t="shared" si="5"/>
        <v>0.16666666666666677</v>
      </c>
      <c r="B42" s="7">
        <v>396.691261</v>
      </c>
      <c r="C42" s="7">
        <f t="shared" si="3"/>
        <v>395.27981426474372</v>
      </c>
      <c r="D42" s="7">
        <f t="shared" si="4"/>
        <v>1.9921818864656027</v>
      </c>
    </row>
    <row r="43" spans="1:4" x14ac:dyDescent="0.25">
      <c r="A43" s="7">
        <f t="shared" si="5"/>
        <v>0.17083333333333345</v>
      </c>
      <c r="B43" s="7">
        <v>389.50469399999997</v>
      </c>
      <c r="C43" s="7">
        <f t="shared" si="3"/>
        <v>389.68839056055845</v>
      </c>
      <c r="D43" s="7">
        <f t="shared" si="4"/>
        <v>3.3744426361013005E-2</v>
      </c>
    </row>
    <row r="44" spans="1:4" x14ac:dyDescent="0.25">
      <c r="A44" s="7">
        <f t="shared" si="5"/>
        <v>0.17500000000000013</v>
      </c>
      <c r="B44" s="7">
        <v>381.79121900000001</v>
      </c>
      <c r="C44" s="7">
        <f t="shared" si="3"/>
        <v>383.30176325024621</v>
      </c>
      <c r="D44" s="7">
        <f t="shared" si="4"/>
        <v>2.2817439319518495</v>
      </c>
    </row>
    <row r="45" spans="1:4" x14ac:dyDescent="0.25">
      <c r="A45" s="7">
        <f t="shared" si="5"/>
        <v>0.17916666666666681</v>
      </c>
      <c r="B45" s="7">
        <v>380.56424800000002</v>
      </c>
      <c r="C45" s="7">
        <f t="shared" si="3"/>
        <v>376.16008176070841</v>
      </c>
      <c r="D45" s="7">
        <f t="shared" si="4"/>
        <v>19.396680263316025</v>
      </c>
    </row>
    <row r="46" spans="1:4" x14ac:dyDescent="0.25">
      <c r="A46" s="7">
        <f t="shared" si="5"/>
        <v>0.18333333333333349</v>
      </c>
      <c r="B46" s="7">
        <v>365.139769</v>
      </c>
      <c r="C46" s="7">
        <f t="shared" si="3"/>
        <v>368.308287321291</v>
      </c>
      <c r="D46" s="7">
        <f t="shared" si="4"/>
        <v>10.039508352356757</v>
      </c>
    </row>
    <row r="47" spans="1:4" x14ac:dyDescent="0.25">
      <c r="A47" s="7">
        <f t="shared" si="5"/>
        <v>0.18750000000000017</v>
      </c>
      <c r="B47" s="7">
        <v>362.597418</v>
      </c>
      <c r="C47" s="7">
        <f t="shared" si="3"/>
        <v>359.79571186366627</v>
      </c>
      <c r="D47" s="7">
        <f t="shared" si="4"/>
        <v>7.8495572743701043</v>
      </c>
    </row>
    <row r="48" spans="1:4" x14ac:dyDescent="0.25">
      <c r="A48" s="7">
        <f t="shared" si="5"/>
        <v>0.19166666666666685</v>
      </c>
      <c r="B48" s="7">
        <v>348.74890399999998</v>
      </c>
      <c r="C48" s="7">
        <f t="shared" si="3"/>
        <v>350.67563810649114</v>
      </c>
      <c r="D48" s="7">
        <f t="shared" si="4"/>
        <v>3.7123043171162631</v>
      </c>
    </row>
    <row r="49" spans="1:4" x14ac:dyDescent="0.25">
      <c r="A49" s="7">
        <f t="shared" si="5"/>
        <v>0.19583333333333353</v>
      </c>
      <c r="B49" s="7">
        <v>335.69023399999998</v>
      </c>
      <c r="C49" s="7">
        <f t="shared" si="3"/>
        <v>341.00482536897442</v>
      </c>
      <c r="D49" s="7">
        <f t="shared" si="4"/>
        <v>28.244881419177691</v>
      </c>
    </row>
    <row r="50" spans="1:4" x14ac:dyDescent="0.25">
      <c r="A50" s="7">
        <f t="shared" si="5"/>
        <v>0.20000000000000021</v>
      </c>
      <c r="B50" s="7">
        <v>322.98217499999998</v>
      </c>
      <c r="C50" s="7">
        <f t="shared" si="3"/>
        <v>330.84300600826236</v>
      </c>
      <c r="D50" s="7">
        <f t="shared" si="4"/>
        <v>61.792664140459351</v>
      </c>
    </row>
    <row r="51" spans="1:4" x14ac:dyDescent="0.25">
      <c r="A51" s="7">
        <f t="shared" si="5"/>
        <v>0.20416666666666689</v>
      </c>
      <c r="B51" s="7">
        <v>311.23656399999999</v>
      </c>
      <c r="C51" s="7">
        <f t="shared" si="3"/>
        <v>320.25235767351256</v>
      </c>
      <c r="D51" s="7">
        <f t="shared" si="4"/>
        <v>81.284535563349394</v>
      </c>
    </row>
    <row r="52" spans="1:4" x14ac:dyDescent="0.25">
      <c r="A52" s="7">
        <f t="shared" si="5"/>
        <v>0.20833333333333356</v>
      </c>
      <c r="B52" s="7">
        <v>303.34911099999999</v>
      </c>
      <c r="C52" s="7">
        <f t="shared" si="3"/>
        <v>309.29695681149371</v>
      </c>
      <c r="D52" s="7">
        <f t="shared" si="4"/>
        <v>35.376869797303399</v>
      </c>
    </row>
    <row r="53" spans="1:4" x14ac:dyDescent="0.25">
      <c r="A53" s="7">
        <f t="shared" si="5"/>
        <v>0.21250000000000024</v>
      </c>
      <c r="B53" s="7">
        <v>286.43408399999998</v>
      </c>
      <c r="C53" s="7">
        <f t="shared" si="3"/>
        <v>298.04221904191172</v>
      </c>
      <c r="D53" s="7">
        <f t="shared" si="4"/>
        <v>134.74879915125919</v>
      </c>
    </row>
    <row r="54" spans="1:4" x14ac:dyDescent="0.25">
      <c r="A54" s="7">
        <f t="shared" si="5"/>
        <v>0.21666666666666692</v>
      </c>
      <c r="B54" s="7">
        <v>283.19023700000002</v>
      </c>
      <c r="C54" s="7">
        <f t="shared" si="3"/>
        <v>286.55433214349182</v>
      </c>
      <c r="D54" s="7">
        <f t="shared" si="4"/>
        <v>11.317136134465082</v>
      </c>
    </row>
    <row r="55" spans="1:4" x14ac:dyDescent="0.25">
      <c r="A55" s="7">
        <f t="shared" si="5"/>
        <v>0.2208333333333336</v>
      </c>
      <c r="B55" s="7">
        <v>264.60970800000001</v>
      </c>
      <c r="C55" s="7">
        <f t="shared" si="3"/>
        <v>274.89968745283949</v>
      </c>
      <c r="D55" s="7">
        <f t="shared" si="4"/>
        <v>105.88367713985858</v>
      </c>
    </row>
    <row r="56" spans="1:4" x14ac:dyDescent="0.25">
      <c r="A56" s="7">
        <f t="shared" si="5"/>
        <v>0.22500000000000028</v>
      </c>
      <c r="B56" s="7">
        <v>259.43916300000001</v>
      </c>
      <c r="C56" s="7">
        <f t="shared" si="3"/>
        <v>263.14431547665811</v>
      </c>
      <c r="D56" s="7">
        <f t="shared" si="4"/>
        <v>13.72815487528565</v>
      </c>
    </row>
    <row r="57" spans="1:4" x14ac:dyDescent="0.25">
      <c r="A57" s="7">
        <f t="shared" si="5"/>
        <v>0.22916666666666696</v>
      </c>
      <c r="B57" s="7">
        <v>237.35230899999999</v>
      </c>
      <c r="C57" s="7">
        <f t="shared" si="3"/>
        <v>251.35333145407546</v>
      </c>
      <c r="D57" s="7">
        <f t="shared" si="4"/>
        <v>196.02862975952544</v>
      </c>
    </row>
    <row r="58" spans="1:4" x14ac:dyDescent="0.25">
      <c r="A58" s="7">
        <f t="shared" si="5"/>
        <v>0.23333333333333364</v>
      </c>
      <c r="B58" s="7">
        <v>238.841758</v>
      </c>
      <c r="C58" s="7">
        <f t="shared" si="3"/>
        <v>239.59039648037898</v>
      </c>
      <c r="D58" s="7">
        <f t="shared" si="4"/>
        <v>0.56045957430415749</v>
      </c>
    </row>
    <row r="59" spans="1:4" x14ac:dyDescent="0.25">
      <c r="A59" s="7">
        <f t="shared" si="5"/>
        <v>0.23750000000000032</v>
      </c>
      <c r="B59" s="7">
        <v>217.80753200000001</v>
      </c>
      <c r="C59" s="7">
        <f t="shared" si="3"/>
        <v>227.91719961779944</v>
      </c>
      <c r="D59" s="7">
        <f t="shared" si="4"/>
        <v>102.20537934238243</v>
      </c>
    </row>
    <row r="60" spans="1:4" x14ac:dyDescent="0.25">
      <c r="A60" s="7">
        <f t="shared" si="5"/>
        <v>0.241666666666667</v>
      </c>
      <c r="B60" s="7">
        <v>209.919895</v>
      </c>
      <c r="C60" s="7">
        <f t="shared" si="3"/>
        <v>216.39296617518963</v>
      </c>
      <c r="D60" s="7">
        <f t="shared" si="4"/>
        <v>41.900650439070866</v>
      </c>
    </row>
    <row r="61" spans="1:4" x14ac:dyDescent="0.25">
      <c r="A61" s="7">
        <f t="shared" si="5"/>
        <v>0.24583333333333368</v>
      </c>
      <c r="B61" s="7">
        <v>200.71593300000001</v>
      </c>
      <c r="C61" s="7">
        <f t="shared" si="3"/>
        <v>205.07399703922121</v>
      </c>
      <c r="D61" s="7">
        <f t="shared" si="4"/>
        <v>18.992722169953041</v>
      </c>
    </row>
    <row r="62" spans="1:4" x14ac:dyDescent="0.25">
      <c r="A62" s="7">
        <f t="shared" si="5"/>
        <v>0.25000000000000033</v>
      </c>
      <c r="B62" s="7">
        <v>184.06393299999999</v>
      </c>
      <c r="C62" s="7">
        <f t="shared" si="3"/>
        <v>194.01324358840026</v>
      </c>
      <c r="D62" s="7">
        <f t="shared" si="4"/>
        <v>98.988781184453643</v>
      </c>
    </row>
    <row r="63" spans="1:4" x14ac:dyDescent="0.25">
      <c r="A63" s="7">
        <f t="shared" si="5"/>
        <v>0.25416666666666698</v>
      </c>
      <c r="B63" s="7">
        <v>173.72229300000001</v>
      </c>
      <c r="C63" s="7">
        <f t="shared" si="3"/>
        <v>183.25992232163242</v>
      </c>
      <c r="D63" s="7">
        <f t="shared" si="4"/>
        <v>90.966373076862283</v>
      </c>
    </row>
    <row r="64" spans="1:4" x14ac:dyDescent="0.25">
      <c r="A64" s="7">
        <f t="shared" si="5"/>
        <v>0.25833333333333364</v>
      </c>
      <c r="B64" s="7">
        <v>160.749956</v>
      </c>
      <c r="C64" s="7">
        <f t="shared" si="3"/>
        <v>172.85917288968767</v>
      </c>
      <c r="D64" s="7">
        <f t="shared" si="4"/>
        <v>146.63313368149718</v>
      </c>
    </row>
    <row r="65" spans="1:4" x14ac:dyDescent="0.25">
      <c r="A65" s="7">
        <f t="shared" si="5"/>
        <v>0.26250000000000029</v>
      </c>
      <c r="B65" s="7">
        <v>159.87387100000001</v>
      </c>
      <c r="C65" s="7">
        <f t="shared" si="3"/>
        <v>162.85176273556905</v>
      </c>
      <c r="D65" s="7">
        <f t="shared" si="4"/>
        <v>8.8678391887704215</v>
      </c>
    </row>
    <row r="66" spans="1:4" x14ac:dyDescent="0.25">
      <c r="A66" s="7">
        <f t="shared" si="5"/>
        <v>0.26666666666666694</v>
      </c>
      <c r="B66" s="7">
        <v>147.253243</v>
      </c>
      <c r="C66" s="7">
        <f t="shared" ref="C66:C97" si="6">G$5 + G$6*SIN(F$4*A66+G$8)+G$7*SIN(2*F$4*A66+G$9)</f>
        <v>153.27384103381769</v>
      </c>
      <c r="D66" s="7">
        <f t="shared" ref="D66:D97" si="7">(B66-C66)^2</f>
        <v>36.247600684809449</v>
      </c>
    </row>
    <row r="67" spans="1:4" x14ac:dyDescent="0.25">
      <c r="A67" s="7">
        <f t="shared" ref="A67:A98" si="8">1/240+A66</f>
        <v>0.27083333333333359</v>
      </c>
      <c r="B67" s="7">
        <v>146.90251000000001</v>
      </c>
      <c r="C67" s="7">
        <f t="shared" si="6"/>
        <v>144.15674407482643</v>
      </c>
      <c r="D67" s="7">
        <f t="shared" si="7"/>
        <v>7.5392305158442818</v>
      </c>
    </row>
    <row r="68" spans="1:4" x14ac:dyDescent="0.25">
      <c r="A68" s="7">
        <f t="shared" si="8"/>
        <v>0.27500000000000024</v>
      </c>
      <c r="B68" s="7">
        <v>139.71490499999999</v>
      </c>
      <c r="C68" s="7">
        <f t="shared" si="6"/>
        <v>135.52685367427182</v>
      </c>
      <c r="D68" s="7">
        <f t="shared" si="7"/>
        <v>17.539773906933462</v>
      </c>
    </row>
    <row r="69" spans="1:4" x14ac:dyDescent="0.25">
      <c r="A69" s="7">
        <f t="shared" si="8"/>
        <v>0.2791666666666669</v>
      </c>
      <c r="B69" s="7">
        <v>129.63675000000001</v>
      </c>
      <c r="C69" s="7">
        <f t="shared" si="6"/>
        <v>127.4055096060159</v>
      </c>
      <c r="D69" s="7">
        <f t="shared" si="7"/>
        <v>4.9784336957463617</v>
      </c>
    </row>
    <row r="70" spans="1:4" x14ac:dyDescent="0.25">
      <c r="A70" s="7">
        <f t="shared" si="8"/>
        <v>0.28333333333333355</v>
      </c>
      <c r="B70" s="7">
        <v>123.589296</v>
      </c>
      <c r="C70" s="7">
        <f t="shared" si="6"/>
        <v>119.8089764656456</v>
      </c>
      <c r="D70" s="7">
        <f t="shared" si="7"/>
        <v>14.290815781821504</v>
      </c>
    </row>
    <row r="71" spans="1:4" x14ac:dyDescent="0.25">
      <c r="A71" s="7">
        <f t="shared" si="8"/>
        <v>0.2875000000000002</v>
      </c>
      <c r="B71" s="7">
        <v>126.83122</v>
      </c>
      <c r="C71" s="7">
        <f t="shared" si="6"/>
        <v>112.74846477768617</v>
      </c>
      <c r="D71" s="7">
        <f t="shared" si="7"/>
        <v>198.32399465160759</v>
      </c>
    </row>
    <row r="72" spans="1:4" x14ac:dyDescent="0.25">
      <c r="A72" s="7">
        <f t="shared" si="8"/>
        <v>0.29166666666666685</v>
      </c>
      <c r="B72" s="7">
        <v>116.840191</v>
      </c>
      <c r="C72" s="7">
        <f t="shared" si="6"/>
        <v>106.23020556895021</v>
      </c>
      <c r="D72" s="7">
        <f t="shared" si="7"/>
        <v>112.57179084708886</v>
      </c>
    </row>
    <row r="73" spans="1:4" x14ac:dyDescent="0.25">
      <c r="A73" s="7">
        <f t="shared" si="8"/>
        <v>0.2958333333333335</v>
      </c>
      <c r="B73" s="7">
        <v>115.175361</v>
      </c>
      <c r="C73" s="7">
        <f t="shared" si="6"/>
        <v>100.25557704992721</v>
      </c>
      <c r="D73" s="7">
        <f t="shared" si="7"/>
        <v>222.59995311684943</v>
      </c>
    </row>
    <row r="74" spans="1:4" x14ac:dyDescent="0.25">
      <c r="A74" s="7">
        <f t="shared" si="8"/>
        <v>0.30000000000000016</v>
      </c>
      <c r="B74" s="7">
        <v>111.75628399999999</v>
      </c>
      <c r="C74" s="7">
        <f t="shared" si="6"/>
        <v>94.821281481922142</v>
      </c>
      <c r="D74" s="7">
        <f t="shared" si="7"/>
        <v>286.79431028730318</v>
      </c>
    </row>
    <row r="75" spans="1:4" x14ac:dyDescent="0.25">
      <c r="A75" s="7">
        <f t="shared" si="8"/>
        <v>0.30416666666666681</v>
      </c>
      <c r="B75" s="7">
        <v>110.792615</v>
      </c>
      <c r="C75" s="7">
        <f t="shared" si="6"/>
        <v>89.919569765981095</v>
      </c>
      <c r="D75" s="7">
        <f t="shared" si="7"/>
        <v>435.68401734139923</v>
      </c>
    </row>
    <row r="76" spans="1:4" x14ac:dyDescent="0.25">
      <c r="A76" s="7">
        <f t="shared" si="8"/>
        <v>0.30833333333333346</v>
      </c>
      <c r="B76" s="7">
        <v>103.167883</v>
      </c>
      <c r="C76" s="7">
        <f t="shared" si="6"/>
        <v>85.53851077640816</v>
      </c>
      <c r="D76" s="7">
        <f t="shared" si="7"/>
        <v>310.79476499795163</v>
      </c>
    </row>
    <row r="77" spans="1:4" x14ac:dyDescent="0.25">
      <c r="A77" s="7">
        <f t="shared" si="8"/>
        <v>0.31250000000000011</v>
      </c>
      <c r="B77" s="7">
        <v>106.23524999999999</v>
      </c>
      <c r="C77" s="7">
        <f t="shared" si="6"/>
        <v>81.66230198248445</v>
      </c>
      <c r="D77" s="7">
        <f t="shared" si="7"/>
        <v>603.82977427152105</v>
      </c>
    </row>
    <row r="78" spans="1:4" x14ac:dyDescent="0.25">
      <c r="A78" s="7">
        <f t="shared" si="8"/>
        <v>0.31666666666666676</v>
      </c>
      <c r="B78" s="7">
        <v>102.11547</v>
      </c>
      <c r="C78" s="7">
        <f t="shared" si="6"/>
        <v>78.271617462053044</v>
      </c>
      <c r="D78" s="7">
        <f t="shared" si="7"/>
        <v>568.5293038513596</v>
      </c>
    </row>
    <row r="79" spans="1:4" x14ac:dyDescent="0.25">
      <c r="A79" s="7">
        <f t="shared" si="8"/>
        <v>0.32083333333333341</v>
      </c>
      <c r="B79" s="7">
        <v>95.717892000000006</v>
      </c>
      <c r="C79" s="7">
        <f t="shared" si="6"/>
        <v>75.343989014731889</v>
      </c>
      <c r="D79" s="7">
        <f t="shared" si="7"/>
        <v>415.09592285311709</v>
      </c>
    </row>
    <row r="80" spans="1:4" x14ac:dyDescent="0.25">
      <c r="A80" s="7">
        <f t="shared" si="8"/>
        <v>0.32500000000000007</v>
      </c>
      <c r="B80" s="7">
        <v>90.108846999999997</v>
      </c>
      <c r="C80" s="7">
        <f t="shared" si="6"/>
        <v>72.854215734955304</v>
      </c>
      <c r="D80" s="7">
        <f t="shared" si="7"/>
        <v>297.72230009265786</v>
      </c>
    </row>
    <row r="81" spans="1:4" x14ac:dyDescent="0.25">
      <c r="A81" s="7">
        <f t="shared" si="8"/>
        <v>0.32916666666666672</v>
      </c>
      <c r="B81" s="7">
        <v>88.004660999999999</v>
      </c>
      <c r="C81" s="7">
        <f t="shared" si="6"/>
        <v>70.774797109591816</v>
      </c>
      <c r="D81" s="7">
        <f t="shared" si="7"/>
        <v>296.8682096819918</v>
      </c>
    </row>
    <row r="82" spans="1:4" x14ac:dyDescent="0.25">
      <c r="A82" s="7">
        <f t="shared" si="8"/>
        <v>0.33333333333333337</v>
      </c>
      <c r="B82" s="7">
        <v>77.224704000000003</v>
      </c>
      <c r="C82" s="7">
        <f t="shared" si="6"/>
        <v>69.076384464725024</v>
      </c>
      <c r="D82" s="7">
        <f t="shared" si="7"/>
        <v>66.395111248943849</v>
      </c>
    </row>
    <row r="83" spans="1:4" x14ac:dyDescent="0.25">
      <c r="A83" s="7">
        <f t="shared" si="8"/>
        <v>0.33750000000000002</v>
      </c>
      <c r="B83" s="7">
        <v>71.177676000000005</v>
      </c>
      <c r="C83" s="7">
        <f t="shared" si="6"/>
        <v>67.728245403915594</v>
      </c>
      <c r="D83" s="7">
        <f t="shared" si="7"/>
        <v>11.898571437203259</v>
      </c>
    </row>
    <row r="84" spans="1:4" x14ac:dyDescent="0.25">
      <c r="A84" s="7">
        <f t="shared" si="8"/>
        <v>0.34166666666666667</v>
      </c>
      <c r="B84" s="7">
        <v>69.42398</v>
      </c>
      <c r="C84" s="7">
        <f t="shared" si="6"/>
        <v>66.698735757815058</v>
      </c>
      <c r="D84" s="7">
        <f t="shared" si="7"/>
        <v>7.4269561795621808</v>
      </c>
    </row>
    <row r="85" spans="1:4" x14ac:dyDescent="0.25">
      <c r="A85" s="7">
        <f t="shared" si="8"/>
        <v>0.34583333333333333</v>
      </c>
      <c r="B85" s="7">
        <v>58.818793999999997</v>
      </c>
      <c r="C85" s="7">
        <f t="shared" si="6"/>
        <v>65.955773503672887</v>
      </c>
      <c r="D85" s="7">
        <f t="shared" si="7"/>
        <v>50.936476435846934</v>
      </c>
    </row>
    <row r="86" spans="1:4" x14ac:dyDescent="0.25">
      <c r="A86" s="7">
        <f t="shared" si="8"/>
        <v>0.35</v>
      </c>
      <c r="B86" s="7">
        <v>51.983325999999998</v>
      </c>
      <c r="C86" s="7">
        <f t="shared" si="6"/>
        <v>65.467309113674347</v>
      </c>
      <c r="D86" s="7">
        <f t="shared" si="7"/>
        <v>181.81780060985497</v>
      </c>
    </row>
    <row r="87" spans="1:4" x14ac:dyDescent="0.25">
      <c r="A87" s="7">
        <f t="shared" si="8"/>
        <v>0.35416666666666663</v>
      </c>
      <c r="B87" s="7">
        <v>47.425443000000001</v>
      </c>
      <c r="C87" s="7">
        <f t="shared" si="6"/>
        <v>65.201786853112878</v>
      </c>
      <c r="D87" s="7">
        <f t="shared" si="7"/>
        <v>315.99840078410398</v>
      </c>
    </row>
    <row r="88" spans="1:4" x14ac:dyDescent="0.25">
      <c r="A88" s="7">
        <f t="shared" si="8"/>
        <v>0.35833333333333328</v>
      </c>
      <c r="B88" s="7">
        <v>49.440761999999999</v>
      </c>
      <c r="C88" s="7">
        <f t="shared" si="6"/>
        <v>65.128591672385554</v>
      </c>
      <c r="D88" s="7">
        <f t="shared" si="7"/>
        <v>246.10799982978065</v>
      </c>
    </row>
    <row r="89" spans="1:4" x14ac:dyDescent="0.25">
      <c r="A89" s="7">
        <f t="shared" si="8"/>
        <v>0.36249999999999993</v>
      </c>
      <c r="B89" s="7">
        <v>35.768850999999998</v>
      </c>
      <c r="C89" s="7">
        <f t="shared" si="6"/>
        <v>65.218476519295308</v>
      </c>
      <c r="D89" s="7">
        <f t="shared" si="7"/>
        <v>867.28044322672952</v>
      </c>
    </row>
    <row r="90" spans="1:4" x14ac:dyDescent="0.25">
      <c r="A90" s="7">
        <f t="shared" si="8"/>
        <v>0.36666666666666659</v>
      </c>
      <c r="B90" s="7">
        <v>42.605051000000003</v>
      </c>
      <c r="C90" s="7">
        <f t="shared" si="6"/>
        <v>65.443965138078482</v>
      </c>
      <c r="D90" s="7">
        <f t="shared" si="7"/>
        <v>521.61599900652106</v>
      </c>
    </row>
    <row r="91" spans="1:4" x14ac:dyDescent="0.25">
      <c r="A91" s="7">
        <f t="shared" si="8"/>
        <v>0.37083333333333324</v>
      </c>
      <c r="B91" s="7">
        <v>35.593071999999999</v>
      </c>
      <c r="C91" s="7">
        <f t="shared" si="6"/>
        <v>65.779725716259264</v>
      </c>
      <c r="D91" s="7">
        <f t="shared" si="7"/>
        <v>911.23406258534931</v>
      </c>
    </row>
    <row r="92" spans="1:4" x14ac:dyDescent="0.25">
      <c r="A92" s="7">
        <f t="shared" si="8"/>
        <v>0.37499999999999989</v>
      </c>
      <c r="B92" s="7">
        <v>39.712364000000001</v>
      </c>
      <c r="C92" s="7">
        <f t="shared" si="6"/>
        <v>66.202911086555218</v>
      </c>
      <c r="D92" s="7">
        <f t="shared" si="7"/>
        <v>701.74908494499914</v>
      </c>
    </row>
    <row r="93" spans="1:4" x14ac:dyDescent="0.25">
      <c r="A93" s="7">
        <f t="shared" si="8"/>
        <v>0.37916666666666654</v>
      </c>
      <c r="B93" s="7">
        <v>40.239027999999998</v>
      </c>
      <c r="C93" s="7">
        <f t="shared" si="6"/>
        <v>66.693461584760783</v>
      </c>
      <c r="D93" s="7">
        <f t="shared" si="7"/>
        <v>699.8370562905194</v>
      </c>
    </row>
    <row r="94" spans="1:4" x14ac:dyDescent="0.25">
      <c r="A94" s="7">
        <f t="shared" si="8"/>
        <v>0.38333333333333319</v>
      </c>
      <c r="B94" s="7">
        <v>50.054340000000003</v>
      </c>
      <c r="C94" s="7">
        <f t="shared" si="6"/>
        <v>67.234367101426429</v>
      </c>
      <c r="D94" s="7">
        <f t="shared" si="7"/>
        <v>295.15333120574644</v>
      </c>
    </row>
    <row r="95" spans="1:4" x14ac:dyDescent="0.25">
      <c r="A95" s="7">
        <f t="shared" si="8"/>
        <v>0.38749999999999984</v>
      </c>
      <c r="B95" s="7">
        <v>49.177674000000003</v>
      </c>
      <c r="C95" s="7">
        <f t="shared" si="6"/>
        <v>67.811885340371447</v>
      </c>
      <c r="D95" s="7">
        <f t="shared" si="7"/>
        <v>347.2338322776277</v>
      </c>
    </row>
    <row r="96" spans="1:4" x14ac:dyDescent="0.25">
      <c r="A96" s="7">
        <f t="shared" si="8"/>
        <v>0.3916666666666665</v>
      </c>
      <c r="B96" s="7">
        <v>50.142473000000003</v>
      </c>
      <c r="C96" s="7">
        <f t="shared" si="6"/>
        <v>68.415713805330299</v>
      </c>
      <c r="D96" s="7">
        <f t="shared" si="7"/>
        <v>333.91132952958822</v>
      </c>
    </row>
    <row r="97" spans="1:4" x14ac:dyDescent="0.25">
      <c r="A97" s="7">
        <f t="shared" si="8"/>
        <v>0.39583333333333315</v>
      </c>
      <c r="B97" s="7">
        <v>60.396864999999998</v>
      </c>
      <c r="C97" s="7">
        <f t="shared" si="6"/>
        <v>69.039113571690763</v>
      </c>
      <c r="D97" s="7">
        <f t="shared" si="7"/>
        <v>74.688460374891065</v>
      </c>
    </row>
    <row r="98" spans="1:4" x14ac:dyDescent="0.25">
      <c r="A98" s="7">
        <f t="shared" si="8"/>
        <v>0.3999999999999998</v>
      </c>
      <c r="B98" s="7">
        <v>62.324570000000001</v>
      </c>
      <c r="C98" s="7">
        <f t="shared" ref="C98:C121" si="9">G$5 + G$6*SIN(F$4*A98+G$8)+G$7*SIN(2*F$4*A98+G$9)</f>
        <v>69.67898345739178</v>
      </c>
      <c r="D98" s="7">
        <f t="shared" ref="D98:D121" si="10">(B98-C98)^2</f>
        <v>54.087397302265295</v>
      </c>
    </row>
    <row r="99" spans="1:4" x14ac:dyDescent="0.25">
      <c r="A99" s="7">
        <f t="shared" ref="A99:A121" si="11">1/240+A98</f>
        <v>0.40416666666666645</v>
      </c>
      <c r="B99" s="7">
        <v>70.300645000000003</v>
      </c>
      <c r="C99" s="7">
        <f t="shared" si="9"/>
        <v>70.335883779422829</v>
      </c>
      <c r="D99" s="7">
        <f t="shared" si="10"/>
        <v>1.241771575210612E-3</v>
      </c>
    </row>
    <row r="100" spans="1:4" x14ac:dyDescent="0.25">
      <c r="A100" s="7">
        <f t="shared" si="11"/>
        <v>0.4083333333333331</v>
      </c>
      <c r="B100" s="7">
        <v>61.097721</v>
      </c>
      <c r="C100" s="7">
        <f t="shared" si="9"/>
        <v>71.014009463658169</v>
      </c>
      <c r="D100" s="7">
        <f t="shared" si="10"/>
        <v>98.332776894480091</v>
      </c>
    </row>
    <row r="101" spans="1:4" x14ac:dyDescent="0.25">
      <c r="A101" s="7">
        <f t="shared" si="11"/>
        <v>0.41249999999999976</v>
      </c>
      <c r="B101" s="7">
        <v>79.765803000000005</v>
      </c>
      <c r="C101" s="7">
        <f t="shared" si="9"/>
        <v>71.721112859517334</v>
      </c>
      <c r="D101" s="7">
        <f t="shared" si="10"/>
        <v>64.717039456379112</v>
      </c>
    </row>
    <row r="102" spans="1:4" x14ac:dyDescent="0.25">
      <c r="A102" s="7">
        <f t="shared" si="11"/>
        <v>0.41666666666666641</v>
      </c>
      <c r="B102" s="7">
        <v>75.471709000000004</v>
      </c>
      <c r="C102" s="7">
        <f t="shared" si="9"/>
        <v>72.468377190696401</v>
      </c>
      <c r="D102" s="7">
        <f t="shared" si="10"/>
        <v>9.0200019567748537</v>
      </c>
    </row>
    <row r="103" spans="1:4" x14ac:dyDescent="0.25">
      <c r="A103" s="7">
        <f t="shared" si="11"/>
        <v>0.42083333333333306</v>
      </c>
      <c r="B103" s="7">
        <v>86.339922000000001</v>
      </c>
      <c r="C103" s="7">
        <f t="shared" si="9"/>
        <v>73.270242142528446</v>
      </c>
      <c r="D103" s="7">
        <f t="shared" si="10"/>
        <v>170.8165315767977</v>
      </c>
    </row>
    <row r="104" spans="1:4" x14ac:dyDescent="0.25">
      <c r="A104" s="7">
        <f t="shared" si="11"/>
        <v>0.42499999999999971</v>
      </c>
      <c r="B104" s="7">
        <v>88.881448000000006</v>
      </c>
      <c r="C104" s="7">
        <f t="shared" si="9"/>
        <v>74.144183639091409</v>
      </c>
      <c r="D104" s="7">
        <f t="shared" si="10"/>
        <v>217.18696084330668</v>
      </c>
    </row>
    <row r="105" spans="1:4" x14ac:dyDescent="0.25">
      <c r="A105" s="7">
        <f t="shared" si="11"/>
        <v>0.42916666666666636</v>
      </c>
      <c r="B105" s="7">
        <v>90.020529999999994</v>
      </c>
      <c r="C105" s="7">
        <f t="shared" si="9"/>
        <v>75.110450392863001</v>
      </c>
      <c r="D105" s="7">
        <f t="shared" si="10"/>
        <v>222.31047389116242</v>
      </c>
    </row>
    <row r="106" spans="1:4" x14ac:dyDescent="0.25">
      <c r="A106" s="7">
        <f t="shared" si="11"/>
        <v>0.43333333333333302</v>
      </c>
      <c r="B106" s="7">
        <v>92.475144</v>
      </c>
      <c r="C106" s="7">
        <f t="shared" si="9"/>
        <v>76.191760310630997</v>
      </c>
      <c r="D106" s="7">
        <f t="shared" si="10"/>
        <v>265.14858437520849</v>
      </c>
    </row>
    <row r="107" spans="1:4" x14ac:dyDescent="0.25">
      <c r="A107" s="7">
        <f t="shared" si="11"/>
        <v>0.43749999999999967</v>
      </c>
      <c r="B107" s="7">
        <v>94.403183999999996</v>
      </c>
      <c r="C107" s="7">
        <f t="shared" si="9"/>
        <v>77.412960305957242</v>
      </c>
      <c r="D107" s="7">
        <f t="shared" si="10"/>
        <v>288.66770117361182</v>
      </c>
    </row>
    <row r="108" spans="1:4" x14ac:dyDescent="0.25">
      <c r="A108" s="7">
        <f t="shared" si="11"/>
        <v>0.44166666666666632</v>
      </c>
      <c r="B108" s="7">
        <v>103.868464</v>
      </c>
      <c r="C108" s="7">
        <f t="shared" si="9"/>
        <v>78.800653495568142</v>
      </c>
      <c r="D108" s="7">
        <f t="shared" si="10"/>
        <v>628.39512348610435</v>
      </c>
    </row>
    <row r="109" spans="1:4" x14ac:dyDescent="0.25">
      <c r="A109" s="7">
        <f t="shared" si="11"/>
        <v>0.44583333333333297</v>
      </c>
      <c r="B109" s="7">
        <v>91.511015999999998</v>
      </c>
      <c r="C109" s="7">
        <f t="shared" si="9"/>
        <v>80.382798139857542</v>
      </c>
      <c r="D109" s="7">
        <f t="shared" si="10"/>
        <v>123.83723274279355</v>
      </c>
    </row>
    <row r="110" spans="1:4" x14ac:dyDescent="0.25">
      <c r="A110" s="7">
        <f t="shared" si="11"/>
        <v>0.44999999999999962</v>
      </c>
      <c r="B110" s="7">
        <v>105.70944</v>
      </c>
      <c r="C110" s="7">
        <f t="shared" si="9"/>
        <v>82.188283021971671</v>
      </c>
      <c r="D110" s="7">
        <f t="shared" si="10"/>
        <v>553.24482558505076</v>
      </c>
    </row>
    <row r="111" spans="1:4" x14ac:dyDescent="0.25">
      <c r="A111" s="7">
        <f t="shared" si="11"/>
        <v>0.45416666666666627</v>
      </c>
      <c r="B111" s="7">
        <v>105.62127599999999</v>
      </c>
      <c r="C111" s="7">
        <f t="shared" si="9"/>
        <v>84.246484241975708</v>
      </c>
      <c r="D111" s="7">
        <f t="shared" si="10"/>
        <v>456.88172269890299</v>
      </c>
    </row>
    <row r="112" spans="1:4" x14ac:dyDescent="0.25">
      <c r="A112" s="7">
        <f t="shared" si="11"/>
        <v>0.45833333333333293</v>
      </c>
      <c r="B112" s="7">
        <v>104.21919800000001</v>
      </c>
      <c r="C112" s="7">
        <f t="shared" si="9"/>
        <v>86.586808629219291</v>
      </c>
      <c r="D112" s="7">
        <f t="shared" si="10"/>
        <v>310.90115492282069</v>
      </c>
    </row>
    <row r="113" spans="1:4" x14ac:dyDescent="0.25">
      <c r="A113" s="7">
        <f t="shared" si="11"/>
        <v>0.46249999999999958</v>
      </c>
      <c r="B113" s="7">
        <v>106.674116</v>
      </c>
      <c r="C113" s="7">
        <f t="shared" si="9"/>
        <v>89.23822914467469</v>
      </c>
      <c r="D113" s="7">
        <f t="shared" si="10"/>
        <v>304.01015043170582</v>
      </c>
    </row>
    <row r="114" spans="1:4" x14ac:dyDescent="0.25">
      <c r="A114" s="7">
        <f t="shared" si="11"/>
        <v>0.46666666666666623</v>
      </c>
      <c r="B114" s="7">
        <v>106.585617</v>
      </c>
      <c r="C114" s="7">
        <f t="shared" si="9"/>
        <v>92.228817753813274</v>
      </c>
      <c r="D114" s="7">
        <f t="shared" si="10"/>
        <v>206.11768459530771</v>
      </c>
    </row>
    <row r="115" spans="1:4" x14ac:dyDescent="0.25">
      <c r="A115" s="7">
        <f t="shared" si="11"/>
        <v>0.47083333333333288</v>
      </c>
      <c r="B115" s="7">
        <v>110.266774</v>
      </c>
      <c r="C115" s="7">
        <f t="shared" si="9"/>
        <v>95.585281298260554</v>
      </c>
      <c r="D115" s="7">
        <f t="shared" si="10"/>
        <v>215.54622795122856</v>
      </c>
    </row>
    <row r="116" spans="1:4" x14ac:dyDescent="0.25">
      <c r="A116" s="7">
        <f t="shared" si="11"/>
        <v>0.47499999999999953</v>
      </c>
      <c r="B116" s="7">
        <v>100.801861</v>
      </c>
      <c r="C116" s="7">
        <f t="shared" si="9"/>
        <v>99.332505880456793</v>
      </c>
      <c r="D116" s="7">
        <f t="shared" si="10"/>
        <v>2.159004467327839</v>
      </c>
    </row>
    <row r="117" spans="1:4" x14ac:dyDescent="0.25">
      <c r="A117" s="7">
        <f t="shared" si="11"/>
        <v>0.47916666666666619</v>
      </c>
      <c r="B117" s="7">
        <v>108.864879</v>
      </c>
      <c r="C117" s="7">
        <f t="shared" si="9"/>
        <v>103.49311519993584</v>
      </c>
      <c r="D117" s="7">
        <f t="shared" si="10"/>
        <v>28.855846323679728</v>
      </c>
    </row>
    <row r="118" spans="1:4" x14ac:dyDescent="0.25">
      <c r="A118" s="7">
        <f t="shared" si="11"/>
        <v>0.48333333333333284</v>
      </c>
      <c r="B118" s="7">
        <v>105.62152</v>
      </c>
      <c r="C118" s="7">
        <f t="shared" si="9"/>
        <v>108.08704814341596</v>
      </c>
      <c r="D118" s="7">
        <f t="shared" si="10"/>
        <v>6.0788290259761109</v>
      </c>
    </row>
    <row r="119" spans="1:4" x14ac:dyDescent="0.25">
      <c r="A119" s="7">
        <f t="shared" si="11"/>
        <v>0.48749999999999949</v>
      </c>
      <c r="B119" s="7">
        <v>107.813137</v>
      </c>
      <c r="C119" s="7">
        <f t="shared" si="9"/>
        <v>113.13116073511905</v>
      </c>
      <c r="D119" s="7">
        <f t="shared" si="10"/>
        <v>28.281376447289631</v>
      </c>
    </row>
    <row r="120" spans="1:4" x14ac:dyDescent="0.25">
      <c r="A120" s="7">
        <f t="shared" si="11"/>
        <v>0.49166666666666614</v>
      </c>
      <c r="B120" s="7">
        <v>110.35484700000001</v>
      </c>
      <c r="C120" s="7">
        <f t="shared" si="9"/>
        <v>118.63885730068927</v>
      </c>
      <c r="D120" s="7">
        <f t="shared" si="10"/>
        <v>68.624826661925766</v>
      </c>
    </row>
    <row r="121" spans="1:4" x14ac:dyDescent="0.25">
      <c r="A121" s="7">
        <f t="shared" si="11"/>
        <v>0.49583333333333279</v>
      </c>
      <c r="B121" s="7">
        <v>116.752211</v>
      </c>
      <c r="C121" s="7">
        <f t="shared" si="9"/>
        <v>124.61975539052142</v>
      </c>
      <c r="D121" s="7">
        <f t="shared" si="10"/>
        <v>61.89825473682501</v>
      </c>
    </row>
  </sheetData>
  <phoneticPr fontId="0" type="noConversion"/>
  <pageMargins left="0.75" right="0.75" top="1" bottom="1" header="0.5" footer="0.5"/>
  <pageSetup orientation="portrait" horizontalDpi="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21"/>
  <sheetViews>
    <sheetView workbookViewId="0">
      <selection activeCell="C3" sqref="C3"/>
    </sheetView>
  </sheetViews>
  <sheetFormatPr defaultRowHeight="15.75" x14ac:dyDescent="0.25"/>
  <cols>
    <col min="1" max="2" width="9" style="7"/>
    <col min="3" max="3" width="14.25" style="7" customWidth="1"/>
    <col min="4" max="4" width="9" style="7"/>
    <col min="5" max="5" width="9.875" customWidth="1"/>
  </cols>
  <sheetData>
    <row r="1" spans="1:10" x14ac:dyDescent="0.25">
      <c r="A1" s="27" t="s">
        <v>24</v>
      </c>
      <c r="B1" s="28" t="s">
        <v>179</v>
      </c>
      <c r="C1" s="28" t="s">
        <v>182</v>
      </c>
      <c r="D1" s="28" t="s">
        <v>15</v>
      </c>
      <c r="E1" s="27" t="s">
        <v>16</v>
      </c>
    </row>
    <row r="2" spans="1:10" ht="16.5" thickBot="1" x14ac:dyDescent="0.3">
      <c r="A2" s="7">
        <v>0</v>
      </c>
      <c r="B2" s="7">
        <v>120.78437599999999</v>
      </c>
      <c r="C2" s="7">
        <f t="shared" ref="C2:C33" si="0">G$5 + G$6*SIN(F$4*A2+G$9)+G$7*SIN(2*F$4*A2+G$10)+G$8*SIN(3*F$4*A2+G$11)</f>
        <v>131.00446115429858</v>
      </c>
      <c r="D2" s="7">
        <f t="shared" ref="D2:D33" si="1">(B2-C2)^2</f>
        <v>104.45014056111438</v>
      </c>
      <c r="E2" s="38">
        <f>SUM(D2:D720)</f>
        <v>15164.78986387964</v>
      </c>
    </row>
    <row r="3" spans="1:10" x14ac:dyDescent="0.25">
      <c r="A3" s="7">
        <f t="shared" ref="A3:A34" si="2">1/240+A2</f>
        <v>4.1666666666666666E-3</v>
      </c>
      <c r="B3" s="7">
        <v>123.239295</v>
      </c>
      <c r="C3" s="7">
        <f t="shared" si="0"/>
        <v>137.44346619164179</v>
      </c>
      <c r="D3" s="7">
        <f t="shared" si="1"/>
        <v>201.75847924146657</v>
      </c>
      <c r="F3" s="24" t="s">
        <v>172</v>
      </c>
    </row>
    <row r="4" spans="1:10" ht="16.5" thickBot="1" x14ac:dyDescent="0.3">
      <c r="A4" s="7">
        <f t="shared" si="2"/>
        <v>8.3333333333333332E-3</v>
      </c>
      <c r="B4" s="7">
        <v>134.71977200000001</v>
      </c>
      <c r="C4" s="7">
        <f t="shared" si="0"/>
        <v>144.37253575028103</v>
      </c>
      <c r="D4" s="7">
        <f t="shared" si="1"/>
        <v>93.175848018739401</v>
      </c>
      <c r="F4" s="4">
        <f>2*PI()/(0.5)</f>
        <v>12.566370614359172</v>
      </c>
    </row>
    <row r="5" spans="1:10" x14ac:dyDescent="0.25">
      <c r="A5" s="7">
        <f t="shared" si="2"/>
        <v>1.2500000000000001E-2</v>
      </c>
      <c r="B5" s="7">
        <v>141.38062099999999</v>
      </c>
      <c r="C5" s="7">
        <f t="shared" si="0"/>
        <v>151.79554348515742</v>
      </c>
      <c r="D5" s="7">
        <f t="shared" si="1"/>
        <v>108.47061037183788</v>
      </c>
      <c r="E5" s="29" t="s">
        <v>25</v>
      </c>
      <c r="F5" s="1" t="s">
        <v>14</v>
      </c>
      <c r="G5" s="32">
        <v>198.43565644930365</v>
      </c>
    </row>
    <row r="6" spans="1:10" x14ac:dyDescent="0.25">
      <c r="A6" s="7">
        <f t="shared" si="2"/>
        <v>1.6666666666666666E-2</v>
      </c>
      <c r="B6" s="7">
        <v>142.60841600000001</v>
      </c>
      <c r="C6" s="7">
        <f t="shared" si="0"/>
        <v>159.71088762041074</v>
      </c>
      <c r="D6" s="7">
        <f t="shared" si="1"/>
        <v>292.49453552695473</v>
      </c>
      <c r="E6">
        <v>2</v>
      </c>
      <c r="F6" s="1" t="s">
        <v>0</v>
      </c>
      <c r="G6" s="32">
        <v>-171.08404310485307</v>
      </c>
    </row>
    <row r="7" spans="1:10" x14ac:dyDescent="0.25">
      <c r="A7" s="7">
        <f t="shared" si="2"/>
        <v>2.0833333333333332E-2</v>
      </c>
      <c r="B7" s="7">
        <v>152.862503</v>
      </c>
      <c r="C7" s="7">
        <f t="shared" si="0"/>
        <v>168.11115314516613</v>
      </c>
      <c r="D7" s="7">
        <f t="shared" si="1"/>
        <v>232.52133124967486</v>
      </c>
      <c r="E7">
        <v>4</v>
      </c>
      <c r="F7" s="1" t="s">
        <v>2</v>
      </c>
      <c r="G7" s="32">
        <v>-40.981346121432146</v>
      </c>
    </row>
    <row r="8" spans="1:10" x14ac:dyDescent="0.25">
      <c r="A8" s="7">
        <f t="shared" si="2"/>
        <v>2.4999999999999998E-2</v>
      </c>
      <c r="B8" s="7">
        <v>161.53903700000001</v>
      </c>
      <c r="C8" s="7">
        <f t="shared" si="0"/>
        <v>176.98285042808604</v>
      </c>
      <c r="D8" s="7">
        <f t="shared" si="1"/>
        <v>238.5113732015304</v>
      </c>
      <c r="E8">
        <v>6</v>
      </c>
      <c r="F8" s="1" t="s">
        <v>4</v>
      </c>
      <c r="G8" s="32">
        <v>3.2120819563478067</v>
      </c>
    </row>
    <row r="9" spans="1:10" x14ac:dyDescent="0.25">
      <c r="A9" s="7">
        <f t="shared" si="2"/>
        <v>2.9166666666666664E-2</v>
      </c>
      <c r="B9" s="7">
        <v>169.86596800000001</v>
      </c>
      <c r="C9" s="7">
        <f t="shared" si="0"/>
        <v>186.30623713767807</v>
      </c>
      <c r="D9" s="7">
        <f t="shared" si="1"/>
        <v>270.28244931928964</v>
      </c>
      <c r="F9" s="2" t="s">
        <v>1</v>
      </c>
      <c r="G9" s="32">
        <v>2.955941301457373</v>
      </c>
      <c r="J9" s="1"/>
    </row>
    <row r="10" spans="1:10" x14ac:dyDescent="0.25">
      <c r="A10" s="7">
        <f t="shared" si="2"/>
        <v>3.3333333333333333E-2</v>
      </c>
      <c r="B10" s="7">
        <v>181.52292600000001</v>
      </c>
      <c r="C10" s="7">
        <f t="shared" si="0"/>
        <v>196.05522903566251</v>
      </c>
      <c r="D10" s="7">
        <f t="shared" si="1"/>
        <v>211.18783152032535</v>
      </c>
      <c r="F10" s="2" t="s">
        <v>3</v>
      </c>
      <c r="G10" s="32">
        <v>-5.2245987365297344</v>
      </c>
      <c r="J10" s="2"/>
    </row>
    <row r="11" spans="1:10" x14ac:dyDescent="0.25">
      <c r="A11" s="7">
        <f t="shared" si="2"/>
        <v>3.7499999999999999E-2</v>
      </c>
      <c r="B11" s="7">
        <v>198.262204</v>
      </c>
      <c r="C11" s="7">
        <f t="shared" si="0"/>
        <v>206.1974037530656</v>
      </c>
      <c r="D11" s="7">
        <f t="shared" si="1"/>
        <v>62.967395121052412</v>
      </c>
      <c r="F11" s="2" t="s">
        <v>5</v>
      </c>
      <c r="G11" s="32">
        <v>-3.1012956819842565</v>
      </c>
    </row>
    <row r="12" spans="1:10" x14ac:dyDescent="0.25">
      <c r="A12" s="7">
        <f t="shared" si="2"/>
        <v>4.1666666666666664E-2</v>
      </c>
      <c r="B12" s="7">
        <v>211.05879400000001</v>
      </c>
      <c r="C12" s="7">
        <f t="shared" si="0"/>
        <v>216.69410009094182</v>
      </c>
      <c r="D12" s="7">
        <f t="shared" si="1"/>
        <v>31.75667473860587</v>
      </c>
    </row>
    <row r="13" spans="1:10" x14ac:dyDescent="0.25">
      <c r="A13" s="7">
        <f t="shared" si="2"/>
        <v>4.583333333333333E-2</v>
      </c>
      <c r="B13" s="7">
        <v>225.34535099999999</v>
      </c>
      <c r="C13" s="7">
        <f t="shared" si="0"/>
        <v>227.50061374035857</v>
      </c>
      <c r="D13" s="7">
        <f t="shared" si="1"/>
        <v>4.6451574799779767</v>
      </c>
    </row>
    <row r="14" spans="1:10" x14ac:dyDescent="0.25">
      <c r="A14" s="7">
        <f t="shared" si="2"/>
        <v>4.9999999999999996E-2</v>
      </c>
      <c r="B14" s="7">
        <v>244.3638</v>
      </c>
      <c r="C14" s="7">
        <f t="shared" si="0"/>
        <v>238.56648862223</v>
      </c>
      <c r="D14" s="7">
        <f t="shared" si="1"/>
        <v>33.608819210821501</v>
      </c>
    </row>
    <row r="15" spans="1:10" x14ac:dyDescent="0.25">
      <c r="A15" s="7">
        <f t="shared" si="2"/>
        <v>5.4166666666666662E-2</v>
      </c>
      <c r="B15" s="7">
        <v>256.195896</v>
      </c>
      <c r="C15" s="7">
        <f t="shared" si="0"/>
        <v>249.83590134087009</v>
      </c>
      <c r="D15" s="7">
        <f t="shared" si="1"/>
        <v>40.449532064160984</v>
      </c>
    </row>
    <row r="16" spans="1:10" x14ac:dyDescent="0.25">
      <c r="A16" s="7">
        <f t="shared" si="2"/>
        <v>5.8333333333333327E-2</v>
      </c>
      <c r="B16" s="7">
        <v>269.167958</v>
      </c>
      <c r="C16" s="7">
        <f t="shared" si="0"/>
        <v>261.24813456050379</v>
      </c>
      <c r="D16" s="7">
        <f t="shared" si="1"/>
        <v>62.723603312793621</v>
      </c>
      <c r="H16" s="1"/>
    </row>
    <row r="17" spans="1:9" x14ac:dyDescent="0.25">
      <c r="A17" s="7">
        <f t="shared" si="2"/>
        <v>6.2499999999999993E-2</v>
      </c>
      <c r="B17" s="7">
        <v>284.33002099999999</v>
      </c>
      <c r="C17" s="7">
        <f t="shared" si="0"/>
        <v>272.73813348603278</v>
      </c>
      <c r="D17" s="7">
        <f t="shared" si="1"/>
        <v>134.37185613646886</v>
      </c>
      <c r="H17" s="1"/>
    </row>
    <row r="18" spans="1:9" x14ac:dyDescent="0.25">
      <c r="A18" s="7">
        <f t="shared" si="2"/>
        <v>6.6666666666666666E-2</v>
      </c>
      <c r="B18" s="7">
        <v>300.018259</v>
      </c>
      <c r="C18" s="7">
        <f t="shared" si="0"/>
        <v>284.23713809179878</v>
      </c>
      <c r="D18" s="7">
        <f t="shared" si="1"/>
        <v>249.0437771192656</v>
      </c>
      <c r="H18" s="1"/>
    </row>
    <row r="19" spans="1:9" x14ac:dyDescent="0.25">
      <c r="A19" s="7">
        <f t="shared" si="2"/>
        <v>7.0833333333333331E-2</v>
      </c>
      <c r="B19" s="7">
        <v>308.87133499999999</v>
      </c>
      <c r="C19" s="7">
        <f t="shared" si="0"/>
        <v>295.67338232692458</v>
      </c>
      <c r="D19" s="7">
        <f t="shared" si="1"/>
        <v>174.18595476073824</v>
      </c>
      <c r="H19" s="1"/>
    </row>
    <row r="20" spans="1:9" x14ac:dyDescent="0.25">
      <c r="A20" s="7">
        <f t="shared" si="2"/>
        <v>7.4999999999999997E-2</v>
      </c>
      <c r="B20" s="7">
        <v>320.00205599999998</v>
      </c>
      <c r="C20" s="7">
        <f t="shared" si="0"/>
        <v>306.97285026266377</v>
      </c>
      <c r="D20" s="7">
        <f t="shared" si="1"/>
        <v>169.76020214583488</v>
      </c>
      <c r="F20" s="2"/>
      <c r="H20" s="1"/>
    </row>
    <row r="21" spans="1:9" x14ac:dyDescent="0.25">
      <c r="A21" s="7">
        <f t="shared" si="2"/>
        <v>7.9166666666666663E-2</v>
      </c>
      <c r="B21" s="7">
        <v>329.02886599999999</v>
      </c>
      <c r="C21" s="7">
        <f t="shared" si="0"/>
        <v>318.06007806260192</v>
      </c>
      <c r="D21" s="7">
        <f t="shared" si="1"/>
        <v>120.31430881560955</v>
      </c>
      <c r="F21" s="2"/>
      <c r="H21" s="1"/>
      <c r="I21" s="1"/>
    </row>
    <row r="22" spans="1:9" x14ac:dyDescent="0.25">
      <c r="A22" s="7">
        <f t="shared" si="2"/>
        <v>8.3333333333333329E-2</v>
      </c>
      <c r="B22" s="7">
        <v>335.07671800000003</v>
      </c>
      <c r="C22" s="7">
        <f t="shared" si="0"/>
        <v>328.85898977338235</v>
      </c>
      <c r="D22" s="7">
        <f t="shared" si="1"/>
        <v>38.660144300078244</v>
      </c>
      <c r="F22" s="2"/>
      <c r="H22" s="1"/>
      <c r="I22" s="1"/>
    </row>
    <row r="23" spans="1:9" x14ac:dyDescent="0.25">
      <c r="A23" s="7">
        <f t="shared" si="2"/>
        <v>8.7499999999999994E-2</v>
      </c>
      <c r="B23" s="7">
        <v>345.24413600000003</v>
      </c>
      <c r="C23" s="7">
        <f t="shared" si="0"/>
        <v>339.29375427056442</v>
      </c>
      <c r="D23" s="7">
        <f t="shared" si="1"/>
        <v>35.407042726001066</v>
      </c>
      <c r="F23" s="2"/>
      <c r="H23" s="1"/>
      <c r="I23" s="1"/>
    </row>
    <row r="24" spans="1:9" x14ac:dyDescent="0.25">
      <c r="A24" s="7">
        <f t="shared" si="2"/>
        <v>9.166666666666666E-2</v>
      </c>
      <c r="B24" s="7">
        <v>350.41452800000002</v>
      </c>
      <c r="C24" s="7">
        <f t="shared" si="0"/>
        <v>349.2896502653216</v>
      </c>
      <c r="D24" s="7">
        <f t="shared" si="1"/>
        <v>1.2653499179752559</v>
      </c>
      <c r="F24" s="2"/>
      <c r="H24" s="1"/>
      <c r="I24" s="1"/>
    </row>
    <row r="25" spans="1:9" x14ac:dyDescent="0.25">
      <c r="A25" s="7">
        <f t="shared" si="2"/>
        <v>9.5833333333333326E-2</v>
      </c>
      <c r="B25" s="7">
        <v>358.91601700000001</v>
      </c>
      <c r="C25" s="7">
        <f t="shared" si="0"/>
        <v>358.77392609205572</v>
      </c>
      <c r="D25" s="7">
        <f t="shared" si="1"/>
        <v>2.0189826120433713E-2</v>
      </c>
      <c r="F25" s="2"/>
      <c r="I25" s="1"/>
    </row>
    <row r="26" spans="1:9" x14ac:dyDescent="0.25">
      <c r="A26" s="7">
        <f t="shared" si="2"/>
        <v>9.9999999999999992E-2</v>
      </c>
      <c r="B26" s="7">
        <v>359.70537200000001</v>
      </c>
      <c r="C26" s="7">
        <f t="shared" si="0"/>
        <v>367.67664105862724</v>
      </c>
      <c r="D26" s="7">
        <f t="shared" si="1"/>
        <v>63.541130405027829</v>
      </c>
      <c r="I26" s="1"/>
    </row>
    <row r="27" spans="1:9" x14ac:dyDescent="0.25">
      <c r="A27" s="7">
        <f t="shared" si="2"/>
        <v>0.10416666666666666</v>
      </c>
      <c r="B27" s="7">
        <v>375.30584399999998</v>
      </c>
      <c r="C27" s="7">
        <f t="shared" si="0"/>
        <v>375.93147544850842</v>
      </c>
      <c r="D27" s="7">
        <f t="shared" si="1"/>
        <v>0.39141470936277267</v>
      </c>
    </row>
    <row r="28" spans="1:9" x14ac:dyDescent="0.25">
      <c r="A28" s="7">
        <f t="shared" si="2"/>
        <v>0.10833333333333332</v>
      </c>
      <c r="B28" s="7">
        <v>374.42887300000001</v>
      </c>
      <c r="C28" s="7">
        <f t="shared" si="0"/>
        <v>383.47649681128325</v>
      </c>
      <c r="D28" s="7">
        <f t="shared" si="1"/>
        <v>81.859496630499549</v>
      </c>
    </row>
    <row r="29" spans="1:9" x14ac:dyDescent="0.25">
      <c r="A29" s="7">
        <f t="shared" si="2"/>
        <v>0.11249999999999999</v>
      </c>
      <c r="B29" s="7">
        <v>386.52475900000002</v>
      </c>
      <c r="C29" s="7">
        <f t="shared" si="0"/>
        <v>390.25487095301946</v>
      </c>
      <c r="D29" s="7">
        <f t="shared" si="1"/>
        <v>13.913735182058542</v>
      </c>
    </row>
    <row r="30" spans="1:9" x14ac:dyDescent="0.25">
      <c r="A30" s="7">
        <f t="shared" si="2"/>
        <v>0.11666666666666665</v>
      </c>
      <c r="B30" s="7">
        <v>391.08218499999998</v>
      </c>
      <c r="C30" s="7">
        <f t="shared" si="0"/>
        <v>396.21550702479476</v>
      </c>
      <c r="D30" s="7">
        <f t="shared" si="1"/>
        <v>26.350995010243171</v>
      </c>
    </row>
    <row r="31" spans="1:9" x14ac:dyDescent="0.25">
      <c r="A31" s="7">
        <f t="shared" si="2"/>
        <v>0.12083333333333332</v>
      </c>
      <c r="B31" s="7">
        <v>400.63483600000001</v>
      </c>
      <c r="C31" s="7">
        <f t="shared" si="0"/>
        <v>401.31362728533071</v>
      </c>
      <c r="D31" s="7">
        <f t="shared" si="1"/>
        <v>0.46075760904090846</v>
      </c>
    </row>
    <row r="32" spans="1:9" x14ac:dyDescent="0.25">
      <c r="A32" s="7">
        <f t="shared" si="2"/>
        <v>0.12499999999999999</v>
      </c>
      <c r="B32" s="7">
        <v>401.24868700000002</v>
      </c>
      <c r="C32" s="7">
        <f t="shared" si="0"/>
        <v>405.5112534575739</v>
      </c>
      <c r="D32" s="7">
        <f t="shared" si="1"/>
        <v>18.169472805233958</v>
      </c>
    </row>
    <row r="33" spans="1:4" x14ac:dyDescent="0.25">
      <c r="A33" s="7">
        <f t="shared" si="2"/>
        <v>0.12916666666666665</v>
      </c>
      <c r="B33" s="7">
        <v>403.87862200000001</v>
      </c>
      <c r="C33" s="7">
        <f t="shared" si="0"/>
        <v>408.77760308109538</v>
      </c>
      <c r="D33" s="7">
        <f t="shared" si="1"/>
        <v>24.000015632930374</v>
      </c>
    </row>
    <row r="34" spans="1:4" x14ac:dyDescent="0.25">
      <c r="A34" s="7">
        <f t="shared" si="2"/>
        <v>0.13333333333333333</v>
      </c>
      <c r="B34" s="7">
        <v>413.78182199999998</v>
      </c>
      <c r="C34" s="7">
        <f t="shared" ref="C34:C65" si="3">G$5 + G$6*SIN(F$4*A34+G$9)+G$7*SIN(2*F$4*A34+G$10)+G$8*SIN(3*F$4*A34+G$11)</f>
        <v>411.08939085152508</v>
      </c>
      <c r="D34" s="7">
        <f t="shared" ref="D34:D65" si="4">(B34-C34)^2</f>
        <v>7.2491854892778447</v>
      </c>
    </row>
    <row r="35" spans="1:4" x14ac:dyDescent="0.25">
      <c r="A35" s="7">
        <f t="shared" ref="A35:A66" si="5">1/240+A34</f>
        <v>0.13750000000000001</v>
      </c>
      <c r="B35" s="7">
        <v>410.97726899999998</v>
      </c>
      <c r="C35" s="7">
        <f t="shared" si="3"/>
        <v>412.43103160202105</v>
      </c>
      <c r="D35" s="7">
        <f t="shared" si="4"/>
        <v>2.1134257030350789</v>
      </c>
    </row>
    <row r="36" spans="1:4" x14ac:dyDescent="0.25">
      <c r="A36" s="7">
        <f t="shared" si="5"/>
        <v>0.14166666666666669</v>
      </c>
      <c r="B36" s="7">
        <v>417.20044100000001</v>
      </c>
      <c r="C36" s="7">
        <f t="shared" si="3"/>
        <v>412.79474328582774</v>
      </c>
      <c r="D36" s="7">
        <f t="shared" si="4"/>
        <v>19.410172348662826</v>
      </c>
    </row>
    <row r="37" spans="1:4" x14ac:dyDescent="0.25">
      <c r="A37" s="7">
        <f t="shared" si="5"/>
        <v>0.14583333333333337</v>
      </c>
      <c r="B37" s="7">
        <v>417.02484600000003</v>
      </c>
      <c r="C37" s="7">
        <f t="shared" si="3"/>
        <v>412.18055002856516</v>
      </c>
      <c r="D37" s="7">
        <f t="shared" si="4"/>
        <v>23.467203458860016</v>
      </c>
    </row>
    <row r="38" spans="1:4" x14ac:dyDescent="0.25">
      <c r="A38" s="7">
        <f t="shared" si="5"/>
        <v>0.15000000000000005</v>
      </c>
      <c r="B38" s="7">
        <v>426.49030900000002</v>
      </c>
      <c r="C38" s="7">
        <f t="shared" si="3"/>
        <v>410.59618699955951</v>
      </c>
      <c r="D38" s="7">
        <f t="shared" si="4"/>
        <v>252.62311416488731</v>
      </c>
    </row>
    <row r="39" spans="1:4" x14ac:dyDescent="0.25">
      <c r="A39" s="7">
        <f t="shared" si="5"/>
        <v>0.15416666666666673</v>
      </c>
      <c r="B39" s="7">
        <v>414.83417500000002</v>
      </c>
      <c r="C39" s="7">
        <f t="shared" si="3"/>
        <v>408.05691046978109</v>
      </c>
      <c r="D39" s="7">
        <f t="shared" si="4"/>
        <v>45.931314512563603</v>
      </c>
    </row>
    <row r="40" spans="1:4" x14ac:dyDescent="0.25">
      <c r="A40" s="7">
        <f t="shared" si="5"/>
        <v>0.15833333333333341</v>
      </c>
      <c r="B40" s="7">
        <v>407.82225699999998</v>
      </c>
      <c r="C40" s="7">
        <f t="shared" si="3"/>
        <v>404.58521794809735</v>
      </c>
      <c r="D40" s="7">
        <f t="shared" si="4"/>
        <v>10.478421823542661</v>
      </c>
    </row>
    <row r="41" spans="1:4" x14ac:dyDescent="0.25">
      <c r="A41" s="7">
        <f t="shared" si="5"/>
        <v>0.16250000000000009</v>
      </c>
      <c r="B41" s="7">
        <v>407.909719</v>
      </c>
      <c r="C41" s="7">
        <f t="shared" si="3"/>
        <v>400.21048468827848</v>
      </c>
      <c r="D41" s="7">
        <f t="shared" si="4"/>
        <v>59.278208986789814</v>
      </c>
    </row>
    <row r="42" spans="1:4" x14ac:dyDescent="0.25">
      <c r="A42" s="7">
        <f t="shared" si="5"/>
        <v>0.16666666666666677</v>
      </c>
      <c r="B42" s="7">
        <v>396.691261</v>
      </c>
      <c r="C42" s="7">
        <f t="shared" si="3"/>
        <v>394.96852411030528</v>
      </c>
      <c r="D42" s="7">
        <f t="shared" si="4"/>
        <v>2.9678223911150226</v>
      </c>
    </row>
    <row r="43" spans="1:4" x14ac:dyDescent="0.25">
      <c r="A43" s="7">
        <f t="shared" si="5"/>
        <v>0.17083333333333345</v>
      </c>
      <c r="B43" s="7">
        <v>389.50469399999997</v>
      </c>
      <c r="C43" s="7">
        <f t="shared" si="3"/>
        <v>388.9010807584487</v>
      </c>
      <c r="D43" s="7">
        <f t="shared" si="4"/>
        <v>0.36434894537603485</v>
      </c>
    </row>
    <row r="44" spans="1:4" x14ac:dyDescent="0.25">
      <c r="A44" s="7">
        <f t="shared" si="5"/>
        <v>0.17500000000000013</v>
      </c>
      <c r="B44" s="7">
        <v>381.79121900000001</v>
      </c>
      <c r="C44" s="7">
        <f t="shared" si="3"/>
        <v>382.05526530682704</v>
      </c>
      <c r="D44" s="7">
        <f t="shared" si="4"/>
        <v>6.9720452148992196E-2</v>
      </c>
    </row>
    <row r="45" spans="1:4" x14ac:dyDescent="0.25">
      <c r="A45" s="7">
        <f t="shared" si="5"/>
        <v>0.17916666666666681</v>
      </c>
      <c r="B45" s="7">
        <v>380.56424800000002</v>
      </c>
      <c r="C45" s="7">
        <f t="shared" si="3"/>
        <v>374.48294180667642</v>
      </c>
      <c r="D45" s="7">
        <f t="shared" si="4"/>
        <v>36.982285016955956</v>
      </c>
    </row>
    <row r="46" spans="1:4" x14ac:dyDescent="0.25">
      <c r="A46" s="7">
        <f t="shared" si="5"/>
        <v>0.18333333333333349</v>
      </c>
      <c r="B46" s="7">
        <v>365.139769</v>
      </c>
      <c r="C46" s="7">
        <f t="shared" si="3"/>
        <v>366.24007783911986</v>
      </c>
      <c r="D46" s="7">
        <f t="shared" si="4"/>
        <v>1.2106795414452975</v>
      </c>
    </row>
    <row r="47" spans="1:4" x14ac:dyDescent="0.25">
      <c r="A47" s="7">
        <f t="shared" si="5"/>
        <v>0.18750000000000017</v>
      </c>
      <c r="B47" s="7">
        <v>362.597418</v>
      </c>
      <c r="C47" s="7">
        <f t="shared" si="3"/>
        <v>357.38606848834269</v>
      </c>
      <c r="D47" s="7">
        <f t="shared" si="4"/>
        <v>27.158163732650962</v>
      </c>
    </row>
    <row r="48" spans="1:4" x14ac:dyDescent="0.25">
      <c r="A48" s="7">
        <f t="shared" si="5"/>
        <v>0.19166666666666685</v>
      </c>
      <c r="B48" s="7">
        <v>348.74890399999998</v>
      </c>
      <c r="C48" s="7">
        <f t="shared" si="3"/>
        <v>347.98304508328636</v>
      </c>
      <c r="D48" s="7">
        <f t="shared" si="4"/>
        <v>0.58653988030976811</v>
      </c>
    </row>
    <row r="49" spans="1:4" x14ac:dyDescent="0.25">
      <c r="A49" s="7">
        <f t="shared" si="5"/>
        <v>0.19583333333333353</v>
      </c>
      <c r="B49" s="7">
        <v>335.69023399999998</v>
      </c>
      <c r="C49" s="7">
        <f t="shared" si="3"/>
        <v>338.09517947655837</v>
      </c>
      <c r="D49" s="7">
        <f t="shared" si="4"/>
        <v>5.7837627452186906</v>
      </c>
    </row>
    <row r="50" spans="1:4" x14ac:dyDescent="0.25">
      <c r="A50" s="7">
        <f t="shared" si="5"/>
        <v>0.20000000000000021</v>
      </c>
      <c r="B50" s="7">
        <v>322.98217499999998</v>
      </c>
      <c r="C50" s="7">
        <f t="shared" si="3"/>
        <v>327.7879942471576</v>
      </c>
      <c r="D50" s="7">
        <f t="shared" si="4"/>
        <v>23.095898636350583</v>
      </c>
    </row>
    <row r="51" spans="1:4" x14ac:dyDescent="0.25">
      <c r="A51" s="7">
        <f t="shared" si="5"/>
        <v>0.20416666666666689</v>
      </c>
      <c r="B51" s="7">
        <v>311.23656399999999</v>
      </c>
      <c r="C51" s="7">
        <f t="shared" si="3"/>
        <v>317.12768864309214</v>
      </c>
      <c r="D51" s="7">
        <f t="shared" si="4"/>
        <v>34.705349560447672</v>
      </c>
    </row>
    <row r="52" spans="1:4" x14ac:dyDescent="0.25">
      <c r="A52" s="7">
        <f t="shared" si="5"/>
        <v>0.20833333333333356</v>
      </c>
      <c r="B52" s="7">
        <v>303.34911099999999</v>
      </c>
      <c r="C52" s="7">
        <f t="shared" si="3"/>
        <v>306.18048933920232</v>
      </c>
      <c r="D52" s="7">
        <f t="shared" si="4"/>
        <v>8.016703299704151</v>
      </c>
    </row>
    <row r="53" spans="1:4" x14ac:dyDescent="0.25">
      <c r="A53" s="7">
        <f t="shared" si="5"/>
        <v>0.21250000000000024</v>
      </c>
      <c r="B53" s="7">
        <v>286.43408399999998</v>
      </c>
      <c r="C53" s="7">
        <f t="shared" si="3"/>
        <v>295.01203419609152</v>
      </c>
      <c r="D53" s="7">
        <f t="shared" si="4"/>
        <v>73.581229566626817</v>
      </c>
    </row>
    <row r="54" spans="1:4" x14ac:dyDescent="0.25">
      <c r="A54" s="7">
        <f t="shared" si="5"/>
        <v>0.21666666666666692</v>
      </c>
      <c r="B54" s="7">
        <v>283.19023700000002</v>
      </c>
      <c r="C54" s="7">
        <f t="shared" si="3"/>
        <v>283.68679619249042</v>
      </c>
      <c r="D54" s="7">
        <f t="shared" si="4"/>
        <v>0.24657103164671287</v>
      </c>
    </row>
    <row r="55" spans="1:4" x14ac:dyDescent="0.25">
      <c r="A55" s="7">
        <f t="shared" si="5"/>
        <v>0.2208333333333336</v>
      </c>
      <c r="B55" s="7">
        <v>264.60970800000001</v>
      </c>
      <c r="C55" s="7">
        <f t="shared" si="3"/>
        <v>272.26755359232772</v>
      </c>
      <c r="D55" s="7">
        <f t="shared" si="4"/>
        <v>58.642599115932832</v>
      </c>
    </row>
    <row r="56" spans="1:4" x14ac:dyDescent="0.25">
      <c r="A56" s="7">
        <f t="shared" si="5"/>
        <v>0.22500000000000028</v>
      </c>
      <c r="B56" s="7">
        <v>259.43916300000001</v>
      </c>
      <c r="C56" s="7">
        <f t="shared" si="3"/>
        <v>260.81491122751152</v>
      </c>
      <c r="D56" s="7">
        <f t="shared" si="4"/>
        <v>1.8926831855010562</v>
      </c>
    </row>
    <row r="57" spans="1:4" x14ac:dyDescent="0.25">
      <c r="A57" s="7">
        <f t="shared" si="5"/>
        <v>0.22916666666666696</v>
      </c>
      <c r="B57" s="7">
        <v>237.35230899999999</v>
      </c>
      <c r="C57" s="7">
        <f t="shared" si="3"/>
        <v>249.38687655704993</v>
      </c>
      <c r="D57" s="7">
        <f t="shared" si="4"/>
        <v>144.83081628519895</v>
      </c>
    </row>
    <row r="58" spans="1:4" x14ac:dyDescent="0.25">
      <c r="A58" s="7">
        <f t="shared" si="5"/>
        <v>0.23333333333333364</v>
      </c>
      <c r="B58" s="7">
        <v>238.841758</v>
      </c>
      <c r="C58" s="7">
        <f t="shared" si="3"/>
        <v>238.03849293189108</v>
      </c>
      <c r="D58" s="7">
        <f t="shared" si="4"/>
        <v>0.64523476964401782</v>
      </c>
    </row>
    <row r="59" spans="1:4" x14ac:dyDescent="0.25">
      <c r="A59" s="7">
        <f t="shared" si="5"/>
        <v>0.23750000000000032</v>
      </c>
      <c r="B59" s="7">
        <v>217.80753200000001</v>
      </c>
      <c r="C59" s="7">
        <f t="shared" si="3"/>
        <v>226.82153128142838</v>
      </c>
      <c r="D59" s="7">
        <f t="shared" si="4"/>
        <v>81.252183045591153</v>
      </c>
    </row>
    <row r="60" spans="1:4" x14ac:dyDescent="0.25">
      <c r="A60" s="7">
        <f t="shared" si="5"/>
        <v>0.241666666666667</v>
      </c>
      <c r="B60" s="7">
        <v>209.919895</v>
      </c>
      <c r="C60" s="7">
        <f t="shared" si="3"/>
        <v>215.7842402693901</v>
      </c>
      <c r="D60" s="7">
        <f t="shared" si="4"/>
        <v>34.390545438618041</v>
      </c>
    </row>
    <row r="61" spans="1:4" x14ac:dyDescent="0.25">
      <c r="A61" s="7">
        <f t="shared" si="5"/>
        <v>0.24583333333333368</v>
      </c>
      <c r="B61" s="7">
        <v>200.71593300000001</v>
      </c>
      <c r="C61" s="7">
        <f t="shared" si="3"/>
        <v>204.97115386931478</v>
      </c>
      <c r="D61" s="7">
        <f t="shared" si="4"/>
        <v>18.106904646651937</v>
      </c>
    </row>
    <row r="62" spans="1:4" x14ac:dyDescent="0.25">
      <c r="A62" s="7">
        <f t="shared" si="5"/>
        <v>0.25000000000000033</v>
      </c>
      <c r="B62" s="7">
        <v>184.06393299999999</v>
      </c>
      <c r="C62" s="7">
        <f t="shared" si="3"/>
        <v>194.42295430602175</v>
      </c>
      <c r="D62" s="7">
        <f t="shared" si="4"/>
        <v>107.30932241861275</v>
      </c>
    </row>
    <row r="63" spans="1:4" x14ac:dyDescent="0.25">
      <c r="A63" s="7">
        <f t="shared" si="5"/>
        <v>0.25416666666666698</v>
      </c>
      <c r="B63" s="7">
        <v>173.72229300000001</v>
      </c>
      <c r="C63" s="7">
        <f t="shared" si="3"/>
        <v>184.17638741937742</v>
      </c>
      <c r="D63" s="7">
        <f t="shared" si="4"/>
        <v>109.28809012925795</v>
      </c>
    </row>
    <row r="64" spans="1:4" x14ac:dyDescent="0.25">
      <c r="A64" s="7">
        <f t="shared" si="5"/>
        <v>0.25833333333333364</v>
      </c>
      <c r="B64" s="7">
        <v>160.749956</v>
      </c>
      <c r="C64" s="7">
        <f t="shared" si="3"/>
        <v>174.26422674677218</v>
      </c>
      <c r="D64" s="7">
        <f t="shared" si="4"/>
        <v>182.63551381706239</v>
      </c>
    </row>
    <row r="65" spans="1:4" x14ac:dyDescent="0.25">
      <c r="A65" s="7">
        <f t="shared" si="5"/>
        <v>0.26250000000000029</v>
      </c>
      <c r="B65" s="7">
        <v>159.87387100000001</v>
      </c>
      <c r="C65" s="7">
        <f t="shared" si="3"/>
        <v>164.71528200376122</v>
      </c>
      <c r="D65" s="7">
        <f t="shared" si="4"/>
        <v>23.439260507340119</v>
      </c>
    </row>
    <row r="66" spans="1:4" x14ac:dyDescent="0.25">
      <c r="A66" s="7">
        <f t="shared" si="5"/>
        <v>0.26666666666666694</v>
      </c>
      <c r="B66" s="7">
        <v>147.253243</v>
      </c>
      <c r="C66" s="7">
        <f t="shared" ref="C66:C97" si="6">G$5 + G$6*SIN(F$4*A66+G$9)+G$7*SIN(2*F$4*A66+G$10)+G$8*SIN(3*F$4*A66+G$11)</f>
        <v>155.55444717694689</v>
      </c>
      <c r="D66" s="7">
        <f t="shared" ref="D66:D97" si="7">(B66-C66)^2</f>
        <v>68.909990787360599</v>
      </c>
    </row>
    <row r="67" spans="1:4" x14ac:dyDescent="0.25">
      <c r="A67" s="7">
        <f t="shared" ref="A67:A98" si="8">1/240+A66</f>
        <v>0.27083333333333359</v>
      </c>
      <c r="B67" s="7">
        <v>146.90251000000001</v>
      </c>
      <c r="C67" s="7">
        <f t="shared" si="6"/>
        <v>146.80278313385688</v>
      </c>
      <c r="D67" s="7">
        <f t="shared" si="7"/>
        <v>9.9454478307296097E-3</v>
      </c>
    </row>
    <row r="68" spans="1:4" x14ac:dyDescent="0.25">
      <c r="A68" s="7">
        <f t="shared" si="8"/>
        <v>0.27500000000000024</v>
      </c>
      <c r="B68" s="7">
        <v>139.71490499999999</v>
      </c>
      <c r="C68" s="7">
        <f t="shared" si="6"/>
        <v>138.47762950153003</v>
      </c>
      <c r="D68" s="7">
        <f t="shared" si="7"/>
        <v>1.5308506591140767</v>
      </c>
    </row>
    <row r="69" spans="1:4" x14ac:dyDescent="0.25">
      <c r="A69" s="7">
        <f t="shared" si="8"/>
        <v>0.2791666666666669</v>
      </c>
      <c r="B69" s="7">
        <v>129.63675000000001</v>
      </c>
      <c r="C69" s="7">
        <f t="shared" si="6"/>
        <v>130.59274056485125</v>
      </c>
      <c r="D69" s="7">
        <f t="shared" si="7"/>
        <v>0.9139179600846089</v>
      </c>
    </row>
    <row r="70" spans="1:4" x14ac:dyDescent="0.25">
      <c r="A70" s="7">
        <f t="shared" si="8"/>
        <v>0.28333333333333355</v>
      </c>
      <c r="B70" s="7">
        <v>123.589296</v>
      </c>
      <c r="C70" s="7">
        <f t="shared" si="6"/>
        <v>123.15844007947537</v>
      </c>
      <c r="D70" s="7">
        <f t="shared" si="7"/>
        <v>0.18563682425113093</v>
      </c>
    </row>
    <row r="71" spans="1:4" x14ac:dyDescent="0.25">
      <c r="A71" s="7">
        <f t="shared" si="8"/>
        <v>0.2875000000000002</v>
      </c>
      <c r="B71" s="7">
        <v>126.83122</v>
      </c>
      <c r="C71" s="7">
        <f t="shared" si="6"/>
        <v>116.18179017087932</v>
      </c>
      <c r="D71" s="7">
        <f t="shared" si="7"/>
        <v>113.41035568536526</v>
      </c>
    </row>
    <row r="72" spans="1:4" x14ac:dyDescent="0.25">
      <c r="A72" s="7">
        <f t="shared" si="8"/>
        <v>0.29166666666666685</v>
      </c>
      <c r="B72" s="7">
        <v>116.840191</v>
      </c>
      <c r="C72" s="7">
        <f t="shared" si="6"/>
        <v>109.66676988577457</v>
      </c>
      <c r="D72" s="7">
        <f t="shared" si="7"/>
        <v>51.457970482015263</v>
      </c>
    </row>
    <row r="73" spans="1:4" x14ac:dyDescent="0.25">
      <c r="A73" s="7">
        <f t="shared" si="8"/>
        <v>0.2958333333333335</v>
      </c>
      <c r="B73" s="7">
        <v>115.175361</v>
      </c>
      <c r="C73" s="7">
        <f t="shared" si="6"/>
        <v>103.61445945704023</v>
      </c>
      <c r="D73" s="7">
        <f t="shared" si="7"/>
        <v>133.65444448600957</v>
      </c>
    </row>
    <row r="74" spans="1:4" x14ac:dyDescent="0.25">
      <c r="A74" s="7">
        <f t="shared" si="8"/>
        <v>0.30000000000000016</v>
      </c>
      <c r="B74" s="7">
        <v>111.75628399999999</v>
      </c>
      <c r="C74" s="7">
        <f t="shared" si="6"/>
        <v>98.023226918395594</v>
      </c>
      <c r="D74" s="7">
        <f t="shared" si="7"/>
        <v>188.59685680660476</v>
      </c>
    </row>
    <row r="75" spans="1:4" x14ac:dyDescent="0.25">
      <c r="A75" s="7">
        <f t="shared" si="8"/>
        <v>0.30416666666666681</v>
      </c>
      <c r="B75" s="7">
        <v>110.792615</v>
      </c>
      <c r="C75" s="7">
        <f t="shared" si="6"/>
        <v>92.888914338371464</v>
      </c>
      <c r="D75" s="7">
        <f t="shared" si="7"/>
        <v>320.54249738119802</v>
      </c>
    </row>
    <row r="76" spans="1:4" x14ac:dyDescent="0.25">
      <c r="A76" s="7">
        <f t="shared" si="8"/>
        <v>0.30833333333333346</v>
      </c>
      <c r="B76" s="7">
        <v>103.167883</v>
      </c>
      <c r="C76" s="7">
        <f t="shared" si="6"/>
        <v>88.20502161177204</v>
      </c>
      <c r="D76" s="7">
        <f t="shared" si="7"/>
        <v>223.88722092332327</v>
      </c>
    </row>
    <row r="77" spans="1:4" x14ac:dyDescent="0.25">
      <c r="A77" s="7">
        <f t="shared" si="8"/>
        <v>0.31250000000000011</v>
      </c>
      <c r="B77" s="7">
        <v>106.23524999999999</v>
      </c>
      <c r="C77" s="7">
        <f t="shared" si="6"/>
        <v>83.962886427258297</v>
      </c>
      <c r="D77" s="7">
        <f t="shared" si="7"/>
        <v>496.05817911639127</v>
      </c>
    </row>
    <row r="78" spans="1:4" x14ac:dyDescent="0.25">
      <c r="A78" s="7">
        <f t="shared" si="8"/>
        <v>0.31666666666666676</v>
      </c>
      <c r="B78" s="7">
        <v>102.11547</v>
      </c>
      <c r="C78" s="7">
        <f t="shared" si="6"/>
        <v>80.151859698628826</v>
      </c>
      <c r="D78" s="7">
        <f t="shared" si="7"/>
        <v>482.40017747049802</v>
      </c>
    </row>
    <row r="79" spans="1:4" x14ac:dyDescent="0.25">
      <c r="A79" s="7">
        <f t="shared" si="8"/>
        <v>0.32083333333333341</v>
      </c>
      <c r="B79" s="7">
        <v>95.717892000000006</v>
      </c>
      <c r="C79" s="7">
        <f t="shared" si="6"/>
        <v>76.759476382326326</v>
      </c>
      <c r="D79" s="7">
        <f t="shared" si="7"/>
        <v>359.4215227324533</v>
      </c>
    </row>
    <row r="80" spans="1:4" x14ac:dyDescent="0.25">
      <c r="A80" s="7">
        <f t="shared" si="8"/>
        <v>0.32500000000000007</v>
      </c>
      <c r="B80" s="7">
        <v>90.108846999999997</v>
      </c>
      <c r="C80" s="7">
        <f t="shared" si="6"/>
        <v>73.771622183584341</v>
      </c>
      <c r="D80" s="7">
        <f t="shared" si="7"/>
        <v>266.90491470210759</v>
      </c>
    </row>
    <row r="81" spans="1:4" x14ac:dyDescent="0.25">
      <c r="A81" s="7">
        <f t="shared" si="8"/>
        <v>0.32916666666666672</v>
      </c>
      <c r="B81" s="7">
        <v>88.004660999999999</v>
      </c>
      <c r="C81" s="7">
        <f t="shared" si="6"/>
        <v>71.172697159397643</v>
      </c>
      <c r="D81" s="7">
        <f t="shared" si="7"/>
        <v>283.31500673134519</v>
      </c>
    </row>
    <row r="82" spans="1:4" x14ac:dyDescent="0.25">
      <c r="A82" s="7">
        <f t="shared" si="8"/>
        <v>0.33333333333333337</v>
      </c>
      <c r="B82" s="7">
        <v>77.224704000000003</v>
      </c>
      <c r="C82" s="7">
        <f t="shared" si="6"/>
        <v>68.945777641620396</v>
      </c>
      <c r="D82" s="7">
        <f t="shared" si="7"/>
        <v>68.540621647472619</v>
      </c>
    </row>
    <row r="83" spans="1:4" x14ac:dyDescent="0.25">
      <c r="A83" s="7">
        <f t="shared" si="8"/>
        <v>0.33750000000000002</v>
      </c>
      <c r="B83" s="7">
        <v>71.177676000000005</v>
      </c>
      <c r="C83" s="7">
        <f t="shared" si="6"/>
        <v>67.072778214422001</v>
      </c>
      <c r="D83" s="7">
        <f t="shared" si="7"/>
        <v>16.850185830043198</v>
      </c>
    </row>
    <row r="84" spans="1:4" x14ac:dyDescent="0.25">
      <c r="A84" s="7">
        <f t="shared" si="8"/>
        <v>0.34166666666666667</v>
      </c>
      <c r="B84" s="7">
        <v>69.42398</v>
      </c>
      <c r="C84" s="7">
        <f t="shared" si="6"/>
        <v>65.534615676857626</v>
      </c>
      <c r="D84" s="7">
        <f t="shared" si="7"/>
        <v>15.127154838132736</v>
      </c>
    </row>
    <row r="85" spans="1:4" x14ac:dyDescent="0.25">
      <c r="A85" s="7">
        <f t="shared" si="8"/>
        <v>0.34583333333333333</v>
      </c>
      <c r="B85" s="7">
        <v>58.818793999999997</v>
      </c>
      <c r="C85" s="7">
        <f t="shared" si="6"/>
        <v>64.31137699687406</v>
      </c>
      <c r="D85" s="7">
        <f t="shared" si="7"/>
        <v>30.168467977550062</v>
      </c>
    </row>
    <row r="86" spans="1:4" x14ac:dyDescent="0.25">
      <c r="A86" s="7">
        <f t="shared" si="8"/>
        <v>0.35</v>
      </c>
      <c r="B86" s="7">
        <v>51.983325999999998</v>
      </c>
      <c r="C86" s="7">
        <f t="shared" si="6"/>
        <v>63.382493214897721</v>
      </c>
      <c r="D86" s="7">
        <f t="shared" si="7"/>
        <v>129.9410131931991</v>
      </c>
    </row>
    <row r="87" spans="1:4" x14ac:dyDescent="0.25">
      <c r="A87" s="7">
        <f t="shared" si="8"/>
        <v>0.35416666666666663</v>
      </c>
      <c r="B87" s="7">
        <v>47.425443000000001</v>
      </c>
      <c r="C87" s="7">
        <f t="shared" si="6"/>
        <v>62.726921084366623</v>
      </c>
      <c r="D87" s="7">
        <f t="shared" si="7"/>
        <v>234.13523156635202</v>
      </c>
    </row>
    <row r="88" spans="1:4" x14ac:dyDescent="0.25">
      <c r="A88" s="7">
        <f t="shared" si="8"/>
        <v>0.35833333333333328</v>
      </c>
      <c r="B88" s="7">
        <v>49.440761999999999</v>
      </c>
      <c r="C88" s="7">
        <f t="shared" si="6"/>
        <v>62.323333948135343</v>
      </c>
      <c r="D88" s="7">
        <f t="shared" si="7"/>
        <v>165.96065999888364</v>
      </c>
    </row>
    <row r="89" spans="1:4" x14ac:dyDescent="0.25">
      <c r="A89" s="7">
        <f t="shared" si="8"/>
        <v>0.36249999999999993</v>
      </c>
      <c r="B89" s="7">
        <v>35.768850999999998</v>
      </c>
      <c r="C89" s="7">
        <f t="shared" si="6"/>
        <v>62.150322952309118</v>
      </c>
      <c r="D89" s="7">
        <f t="shared" si="7"/>
        <v>695.98206237047282</v>
      </c>
    </row>
    <row r="90" spans="1:4" x14ac:dyDescent="0.25">
      <c r="A90" s="7">
        <f t="shared" si="8"/>
        <v>0.36666666666666659</v>
      </c>
      <c r="B90" s="7">
        <v>42.605051000000003</v>
      </c>
      <c r="C90" s="7">
        <f t="shared" si="6"/>
        <v>62.186609204922384</v>
      </c>
      <c r="D90" s="7">
        <f t="shared" si="7"/>
        <v>383.43742173276303</v>
      </c>
    </row>
    <row r="91" spans="1:4" x14ac:dyDescent="0.25">
      <c r="A91" s="7">
        <f t="shared" si="8"/>
        <v>0.37083333333333324</v>
      </c>
      <c r="B91" s="7">
        <v>35.593071999999999</v>
      </c>
      <c r="C91" s="7">
        <f t="shared" si="6"/>
        <v>62.411266911330934</v>
      </c>
      <c r="D91" s="7">
        <f t="shared" si="7"/>
        <v>719.21557830213646</v>
      </c>
    </row>
    <row r="92" spans="1:4" x14ac:dyDescent="0.25">
      <c r="A92" s="7">
        <f t="shared" si="8"/>
        <v>0.37499999999999989</v>
      </c>
      <c r="B92" s="7">
        <v>39.712364000000001</v>
      </c>
      <c r="C92" s="7">
        <f t="shared" si="6"/>
        <v>62.803956879319529</v>
      </c>
      <c r="D92" s="7">
        <f t="shared" si="7"/>
        <v>533.22166170424032</v>
      </c>
    </row>
    <row r="93" spans="1:4" x14ac:dyDescent="0.25">
      <c r="A93" s="7">
        <f t="shared" si="8"/>
        <v>0.37916666666666654</v>
      </c>
      <c r="B93" s="7">
        <v>40.239027999999998</v>
      </c>
      <c r="C93" s="7">
        <f t="shared" si="6"/>
        <v>63.34516910509916</v>
      </c>
      <c r="D93" s="7">
        <f t="shared" si="7"/>
        <v>533.89375676875318</v>
      </c>
    </row>
    <row r="94" spans="1:4" x14ac:dyDescent="0.25">
      <c r="A94" s="7">
        <f t="shared" si="8"/>
        <v>0.38333333333333319</v>
      </c>
      <c r="B94" s="7">
        <v>50.054340000000003</v>
      </c>
      <c r="C94" s="7">
        <f t="shared" si="6"/>
        <v>64.016472448635682</v>
      </c>
      <c r="D94" s="7">
        <f t="shared" si="7"/>
        <v>194.94114251324532</v>
      </c>
    </row>
    <row r="95" spans="1:4" x14ac:dyDescent="0.25">
      <c r="A95" s="7">
        <f t="shared" si="8"/>
        <v>0.38749999999999984</v>
      </c>
      <c r="B95" s="7">
        <v>49.177674000000003</v>
      </c>
      <c r="C95" s="7">
        <f t="shared" si="6"/>
        <v>64.800768706274241</v>
      </c>
      <c r="D95" s="7">
        <f t="shared" si="7"/>
        <v>244.0810882012141</v>
      </c>
    </row>
    <row r="96" spans="1:4" x14ac:dyDescent="0.25">
      <c r="A96" s="7">
        <f t="shared" si="8"/>
        <v>0.3916666666666665</v>
      </c>
      <c r="B96" s="7">
        <v>50.142473000000003</v>
      </c>
      <c r="C96" s="7">
        <f t="shared" si="6"/>
        <v>65.682547714028516</v>
      </c>
      <c r="D96" s="7">
        <f t="shared" si="7"/>
        <v>241.49392211758837</v>
      </c>
    </row>
    <row r="97" spans="1:4" x14ac:dyDescent="0.25">
      <c r="A97" s="7">
        <f t="shared" si="8"/>
        <v>0.39583333333333315</v>
      </c>
      <c r="B97" s="7">
        <v>60.396864999999998</v>
      </c>
      <c r="C97" s="7">
        <f t="shared" si="6"/>
        <v>66.648139489625876</v>
      </c>
      <c r="D97" s="7">
        <f t="shared" si="7"/>
        <v>39.07843274464728</v>
      </c>
    </row>
    <row r="98" spans="1:4" x14ac:dyDescent="0.25">
      <c r="A98" s="7">
        <f t="shared" si="8"/>
        <v>0.3999999999999998</v>
      </c>
      <c r="B98" s="7">
        <v>62.324570000000001</v>
      </c>
      <c r="C98" s="7">
        <f t="shared" ref="C98:C121" si="9">G$5 + G$6*SIN(F$4*A98+G$9)+G$7*SIN(2*F$4*A98+G$10)+G$8*SIN(3*F$4*A98+G$11)</f>
        <v>67.685958868038526</v>
      </c>
      <c r="D98" s="7">
        <f t="shared" ref="D98:D121" si="10">(B98-C98)^2</f>
        <v>28.744490594327409</v>
      </c>
    </row>
    <row r="99" spans="1:4" x14ac:dyDescent="0.25">
      <c r="A99" s="7">
        <f t="shared" ref="A99:A121" si="11">1/240+A98</f>
        <v>0.40416666666666645</v>
      </c>
      <c r="B99" s="7">
        <v>70.300645000000003</v>
      </c>
      <c r="C99" s="7">
        <f t="shared" si="9"/>
        <v>68.786737624903694</v>
      </c>
      <c r="D99" s="7">
        <f t="shared" si="10"/>
        <v>2.2919155403709972</v>
      </c>
    </row>
    <row r="100" spans="1:4" x14ac:dyDescent="0.25">
      <c r="A100" s="7">
        <f t="shared" si="11"/>
        <v>0.4083333333333331</v>
      </c>
      <c r="B100" s="7">
        <v>61.097721</v>
      </c>
      <c r="C100" s="7">
        <f t="shared" si="9"/>
        <v>69.943738733978762</v>
      </c>
      <c r="D100" s="7">
        <f t="shared" si="10"/>
        <v>78.25202974986675</v>
      </c>
    </row>
    <row r="101" spans="1:4" x14ac:dyDescent="0.25">
      <c r="A101" s="7">
        <f t="shared" si="11"/>
        <v>0.41249999999999976</v>
      </c>
      <c r="B101" s="7">
        <v>79.765803000000005</v>
      </c>
      <c r="C101" s="7">
        <f t="shared" si="9"/>
        <v>71.152947184990623</v>
      </c>
      <c r="D101" s="7">
        <f t="shared" si="10"/>
        <v>74.181285290140934</v>
      </c>
    </row>
    <row r="102" spans="1:4" x14ac:dyDescent="0.25">
      <c r="A102" s="7">
        <f t="shared" si="11"/>
        <v>0.41666666666666641</v>
      </c>
      <c r="B102" s="7">
        <v>75.471709000000004</v>
      </c>
      <c r="C102" s="7">
        <f t="shared" si="9"/>
        <v>72.41323171019252</v>
      </c>
      <c r="D102" s="7">
        <f t="shared" si="10"/>
        <v>9.3542833322681354</v>
      </c>
    </row>
    <row r="103" spans="1:4" x14ac:dyDescent="0.25">
      <c r="A103" s="7">
        <f t="shared" si="11"/>
        <v>0.42083333333333306</v>
      </c>
      <c r="B103" s="7">
        <v>86.339922000000001</v>
      </c>
      <c r="C103" s="7">
        <f t="shared" si="9"/>
        <v>73.726471841366561</v>
      </c>
      <c r="D103" s="7">
        <f t="shared" si="10"/>
        <v>159.09912490432998</v>
      </c>
    </row>
    <row r="104" spans="1:4" x14ac:dyDescent="0.25">
      <c r="A104" s="7">
        <f t="shared" si="11"/>
        <v>0.42499999999999971</v>
      </c>
      <c r="B104" s="7">
        <v>88.881448000000006</v>
      </c>
      <c r="C104" s="7">
        <f t="shared" si="9"/>
        <v>75.097644949761559</v>
      </c>
      <c r="D104" s="7">
        <f t="shared" si="10"/>
        <v>189.99322652776272</v>
      </c>
    </row>
    <row r="105" spans="1:4" x14ac:dyDescent="0.25">
      <c r="A105" s="7">
        <f t="shared" si="11"/>
        <v>0.42916666666666636</v>
      </c>
      <c r="B105" s="7">
        <v>90.020529999999994</v>
      </c>
      <c r="C105" s="7">
        <f t="shared" si="9"/>
        <v>76.534868311296151</v>
      </c>
      <c r="D105" s="7">
        <f t="shared" si="10"/>
        <v>181.86307118217459</v>
      </c>
    </row>
    <row r="106" spans="1:4" x14ac:dyDescent="0.25">
      <c r="A106" s="7">
        <f t="shared" si="11"/>
        <v>0.43333333333333302</v>
      </c>
      <c r="B106" s="7">
        <v>92.475144</v>
      </c>
      <c r="C106" s="7">
        <f t="shared" si="9"/>
        <v>78.049391785818344</v>
      </c>
      <c r="D106" s="7">
        <f t="shared" si="10"/>
        <v>208.10232694496696</v>
      </c>
    </row>
    <row r="107" spans="1:4" x14ac:dyDescent="0.25">
      <c r="A107" s="7">
        <f t="shared" si="11"/>
        <v>0.43749999999999967</v>
      </c>
      <c r="B107" s="7">
        <v>94.403183999999996</v>
      </c>
      <c r="C107" s="7">
        <f t="shared" si="9"/>
        <v>79.655537395580154</v>
      </c>
      <c r="D107" s="7">
        <f t="shared" si="10"/>
        <v>217.49308036885608</v>
      </c>
    </row>
    <row r="108" spans="1:4" x14ac:dyDescent="0.25">
      <c r="A108" s="7">
        <f t="shared" si="11"/>
        <v>0.44166666666666632</v>
      </c>
      <c r="B108" s="7">
        <v>103.868464</v>
      </c>
      <c r="C108" s="7">
        <f t="shared" si="9"/>
        <v>81.370582923499882</v>
      </c>
      <c r="D108" s="7">
        <f t="shared" si="10"/>
        <v>506.15465293234229</v>
      </c>
    </row>
    <row r="109" spans="1:4" x14ac:dyDescent="0.25">
      <c r="A109" s="7">
        <f t="shared" si="11"/>
        <v>0.44583333333333297</v>
      </c>
      <c r="B109" s="7">
        <v>91.511015999999998</v>
      </c>
      <c r="C109" s="7">
        <f t="shared" si="9"/>
        <v>83.214587611404582</v>
      </c>
      <c r="D109" s="7">
        <f t="shared" si="10"/>
        <v>68.830724007091931</v>
      </c>
    </row>
    <row r="110" spans="1:4" x14ac:dyDescent="0.25">
      <c r="A110" s="7">
        <f t="shared" si="11"/>
        <v>0.44999999999999962</v>
      </c>
      <c r="B110" s="7">
        <v>105.70944</v>
      </c>
      <c r="C110" s="7">
        <f t="shared" si="9"/>
        <v>85.210159103808195</v>
      </c>
      <c r="D110" s="7">
        <f t="shared" si="10"/>
        <v>420.2205172609743</v>
      </c>
    </row>
    <row r="111" spans="1:4" x14ac:dyDescent="0.25">
      <c r="A111" s="7">
        <f t="shared" si="11"/>
        <v>0.45416666666666627</v>
      </c>
      <c r="B111" s="7">
        <v>105.62127599999999</v>
      </c>
      <c r="C111" s="7">
        <f t="shared" si="9"/>
        <v>87.382161932122173</v>
      </c>
      <c r="D111" s="7">
        <f t="shared" si="10"/>
        <v>332.66528198105863</v>
      </c>
    </row>
    <row r="112" spans="1:4" x14ac:dyDescent="0.25">
      <c r="A112" s="7">
        <f t="shared" si="11"/>
        <v>0.45833333333333293</v>
      </c>
      <c r="B112" s="7">
        <v>104.21919800000001</v>
      </c>
      <c r="C112" s="7">
        <f t="shared" si="9"/>
        <v>89.757369043008723</v>
      </c>
      <c r="D112" s="7">
        <f t="shared" si="10"/>
        <v>209.14449678127158</v>
      </c>
    </row>
    <row r="113" spans="1:4" x14ac:dyDescent="0.25">
      <c r="A113" s="7">
        <f t="shared" si="11"/>
        <v>0.46249999999999958</v>
      </c>
      <c r="B113" s="7">
        <v>106.674116</v>
      </c>
      <c r="C113" s="7">
        <f t="shared" si="9"/>
        <v>92.364059116135607</v>
      </c>
      <c r="D113" s="7">
        <f t="shared" si="10"/>
        <v>204.77772801943465</v>
      </c>
    </row>
    <row r="114" spans="1:4" x14ac:dyDescent="0.25">
      <c r="A114" s="7">
        <f t="shared" si="11"/>
        <v>0.46666666666666623</v>
      </c>
      <c r="B114" s="7">
        <v>106.585617</v>
      </c>
      <c r="C114" s="7">
        <f t="shared" si="9"/>
        <v>95.231563662543635</v>
      </c>
      <c r="D114" s="7">
        <f t="shared" si="10"/>
        <v>128.91452718980401</v>
      </c>
    </row>
    <row r="115" spans="1:4" x14ac:dyDescent="0.25">
      <c r="A115" s="7">
        <f t="shared" si="11"/>
        <v>0.47083333333333288</v>
      </c>
      <c r="B115" s="7">
        <v>110.266774</v>
      </c>
      <c r="C115" s="7">
        <f t="shared" si="9"/>
        <v>98.389769115955914</v>
      </c>
      <c r="D115" s="7">
        <f t="shared" si="10"/>
        <v>141.06324501560701</v>
      </c>
    </row>
    <row r="116" spans="1:4" x14ac:dyDescent="0.25">
      <c r="A116" s="7">
        <f t="shared" si="11"/>
        <v>0.47499999999999953</v>
      </c>
      <c r="B116" s="7">
        <v>100.801861</v>
      </c>
      <c r="C116" s="7">
        <f t="shared" si="9"/>
        <v>101.86858029617683</v>
      </c>
      <c r="D116" s="7">
        <f t="shared" si="10"/>
        <v>1.1378900568359871</v>
      </c>
    </row>
    <row r="117" spans="1:4" x14ac:dyDescent="0.25">
      <c r="A117" s="7">
        <f t="shared" si="11"/>
        <v>0.47916666666666619</v>
      </c>
      <c r="B117" s="7">
        <v>108.864879</v>
      </c>
      <c r="C117" s="7">
        <f t="shared" si="9"/>
        <v>105.69735270728832</v>
      </c>
      <c r="D117" s="7">
        <f t="shared" si="10"/>
        <v>10.03322281501983</v>
      </c>
    </row>
    <row r="118" spans="1:4" x14ac:dyDescent="0.25">
      <c r="A118" s="7">
        <f t="shared" si="11"/>
        <v>0.48333333333333284</v>
      </c>
      <c r="B118" s="7">
        <v>105.62152</v>
      </c>
      <c r="C118" s="7">
        <f t="shared" si="9"/>
        <v>109.90430210590371</v>
      </c>
      <c r="D118" s="7">
        <f t="shared" si="10"/>
        <v>18.342222566648985</v>
      </c>
    </row>
    <row r="119" spans="1:4" x14ac:dyDescent="0.25">
      <c r="A119" s="7">
        <f t="shared" si="11"/>
        <v>0.48749999999999949</v>
      </c>
      <c r="B119" s="7">
        <v>107.813137</v>
      </c>
      <c r="C119" s="7">
        <f t="shared" si="9"/>
        <v>114.51590061045644</v>
      </c>
      <c r="D119" s="7">
        <f t="shared" si="10"/>
        <v>44.927040017659102</v>
      </c>
    </row>
    <row r="120" spans="1:4" x14ac:dyDescent="0.25">
      <c r="A120" s="7">
        <f t="shared" si="11"/>
        <v>0.49166666666666614</v>
      </c>
      <c r="B120" s="7">
        <v>110.35484700000001</v>
      </c>
      <c r="C120" s="7">
        <f t="shared" si="9"/>
        <v>119.55626929810586</v>
      </c>
      <c r="D120" s="7">
        <f t="shared" si="10"/>
        <v>84.666172308079609</v>
      </c>
    </row>
    <row r="121" spans="1:4" x14ac:dyDescent="0.25">
      <c r="A121" s="7">
        <f t="shared" si="11"/>
        <v>0.49583333333333279</v>
      </c>
      <c r="B121" s="7">
        <v>116.752211</v>
      </c>
      <c r="C121" s="7">
        <f t="shared" si="9"/>
        <v>125.04657773123657</v>
      </c>
      <c r="D121" s="7">
        <f t="shared" si="10"/>
        <v>68.796519472243929</v>
      </c>
    </row>
  </sheetData>
  <phoneticPr fontId="0" type="noConversion"/>
  <pageMargins left="0.75" right="0.75" top="1" bottom="1" header="0.5" footer="0.5"/>
  <pageSetup orientation="portrait" horizontalDpi="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21"/>
  <sheetViews>
    <sheetView workbookViewId="0">
      <selection activeCell="C3" sqref="C3"/>
    </sheetView>
  </sheetViews>
  <sheetFormatPr defaultRowHeight="15.75" x14ac:dyDescent="0.25"/>
  <cols>
    <col min="1" max="2" width="9" style="7"/>
    <col min="3" max="3" width="14.375" style="7" customWidth="1"/>
    <col min="4" max="4" width="9" style="7"/>
    <col min="5" max="5" width="10" style="7" customWidth="1"/>
  </cols>
  <sheetData>
    <row r="1" spans="1:15" x14ac:dyDescent="0.25">
      <c r="A1" s="27" t="s">
        <v>24</v>
      </c>
      <c r="B1" s="27" t="s">
        <v>179</v>
      </c>
      <c r="C1" s="27" t="s">
        <v>183</v>
      </c>
      <c r="D1" s="27" t="s">
        <v>15</v>
      </c>
      <c r="E1" s="27" t="s">
        <v>16</v>
      </c>
      <c r="I1" t="s">
        <v>163</v>
      </c>
      <c r="J1" t="s">
        <v>164</v>
      </c>
      <c r="K1" t="s">
        <v>165</v>
      </c>
      <c r="L1" t="s">
        <v>166</v>
      </c>
      <c r="M1" t="s">
        <v>167</v>
      </c>
      <c r="O1" t="s">
        <v>168</v>
      </c>
    </row>
    <row r="2" spans="1:15" ht="16.5" thickBot="1" x14ac:dyDescent="0.3">
      <c r="A2" s="7">
        <v>0</v>
      </c>
      <c r="B2" s="7">
        <v>120.78437599999999</v>
      </c>
      <c r="C2" s="7">
        <f t="shared" ref="C2:C33" si="0">G$5 + G$6*SIN(F$4*A2+G$10)+G$7*SIN(2*F$4*A2+G$11)+G$8*SIN(3*F$4*A2+G$12)+G$9*SIN(4*F$4*A2+G$13)</f>
        <v>118.66589764681567</v>
      </c>
      <c r="D2" s="7">
        <f t="shared" ref="D2:D33" si="1">(B2-C2)^2</f>
        <v>4.4879505329105882</v>
      </c>
      <c r="E2" s="37">
        <f>SUM(D2:D720)</f>
        <v>2753.7016713679814</v>
      </c>
      <c r="I2">
        <f>G$5</f>
        <v>198.4788251156819</v>
      </c>
      <c r="J2">
        <f>G$6*COS(F$4*A2+G$10)</f>
        <v>168.20791855882931</v>
      </c>
      <c r="K2">
        <f>G$7*COS(2*F$4*A2+G$11)</f>
        <v>-20.124734807330466</v>
      </c>
      <c r="L2">
        <f>G$8*COS(3*F$4*A2+G$12)</f>
        <v>-11.571085321691646</v>
      </c>
      <c r="M2">
        <f>G$9*COS(4*F$4*A2+G$13)</f>
        <v>-0.9464562650624585</v>
      </c>
      <c r="O2">
        <f>SUM(I2:M2)</f>
        <v>334.0444672804266</v>
      </c>
    </row>
    <row r="3" spans="1:15" x14ac:dyDescent="0.25">
      <c r="A3" s="7">
        <f t="shared" ref="A3:A34" si="2">1/240+A2</f>
        <v>4.1666666666666666E-3</v>
      </c>
      <c r="B3" s="7">
        <v>123.239295</v>
      </c>
      <c r="C3" s="7">
        <f t="shared" si="0"/>
        <v>123.86233522630326</v>
      </c>
      <c r="D3" s="7">
        <f t="shared" si="1"/>
        <v>0.38817912359201767</v>
      </c>
      <c r="F3" s="24" t="s">
        <v>172</v>
      </c>
      <c r="I3">
        <f t="shared" ref="I3:I66" si="3">G$5</f>
        <v>198.4788251156819</v>
      </c>
      <c r="J3">
        <f t="shared" ref="J3:J66" si="4">G$6*COS(F$4*A3+G$10)</f>
        <v>169.62425094501666</v>
      </c>
      <c r="K3">
        <f t="shared" ref="K3:K66" si="5">G$7*COS(2*F$4*A3+G$11)</f>
        <v>-16.258538905987724</v>
      </c>
      <c r="L3">
        <f t="shared" ref="L3:L66" si="6">G$8*COS(3*F$4*A3+G$12)</f>
        <v>-11.303787723443723</v>
      </c>
      <c r="M3">
        <f t="shared" ref="M3:M66" si="7">G$9*COS(4*F$4*A3+G$13)</f>
        <v>1.4892413923995029</v>
      </c>
      <c r="O3">
        <f t="shared" ref="O3:O66" si="8">SUM(I3:M3)</f>
        <v>342.02999082366654</v>
      </c>
    </row>
    <row r="4" spans="1:15" ht="16.5" thickBot="1" x14ac:dyDescent="0.3">
      <c r="A4" s="7">
        <f t="shared" si="2"/>
        <v>8.3333333333333332E-3</v>
      </c>
      <c r="B4" s="7">
        <v>134.71977200000001</v>
      </c>
      <c r="C4" s="7">
        <f t="shared" si="0"/>
        <v>130.1044896445448</v>
      </c>
      <c r="D4" s="7">
        <f t="shared" si="1"/>
        <v>21.300831220576164</v>
      </c>
      <c r="F4" s="4">
        <f>2*PI()/(0.5)</f>
        <v>12.566370614359172</v>
      </c>
      <c r="I4">
        <f t="shared" si="3"/>
        <v>198.4788251156819</v>
      </c>
      <c r="J4">
        <f t="shared" si="4"/>
        <v>170.57565504980084</v>
      </c>
      <c r="K4">
        <f t="shared" si="5"/>
        <v>-12.214211050072972</v>
      </c>
      <c r="L4">
        <f t="shared" si="6"/>
        <v>-10.758153356323991</v>
      </c>
      <c r="M4">
        <f t="shared" si="7"/>
        <v>3.8598520548405095</v>
      </c>
      <c r="O4">
        <f t="shared" si="8"/>
        <v>349.94196781392634</v>
      </c>
    </row>
    <row r="5" spans="1:15" x14ac:dyDescent="0.25">
      <c r="A5" s="7">
        <f t="shared" si="2"/>
        <v>1.2500000000000001E-2</v>
      </c>
      <c r="B5" s="7">
        <v>141.38062099999999</v>
      </c>
      <c r="C5" s="7">
        <f t="shared" si="0"/>
        <v>137.40247464553917</v>
      </c>
      <c r="D5" s="7">
        <f t="shared" si="1"/>
        <v>15.825648417509901</v>
      </c>
      <c r="E5" s="27" t="s">
        <v>25</v>
      </c>
      <c r="F5" s="1" t="s">
        <v>14</v>
      </c>
      <c r="G5" s="32">
        <v>198.4788251156819</v>
      </c>
      <c r="I5">
        <f t="shared" si="3"/>
        <v>198.4788251156819</v>
      </c>
      <c r="J5">
        <f t="shared" si="4"/>
        <v>171.0595231406619</v>
      </c>
      <c r="K5">
        <f t="shared" si="5"/>
        <v>-8.0360617419056481</v>
      </c>
      <c r="L5">
        <f t="shared" si="6"/>
        <v>-9.9476175493076031</v>
      </c>
      <c r="M5">
        <f t="shared" si="7"/>
        <v>6.0617686608599257</v>
      </c>
      <c r="O5">
        <f t="shared" si="8"/>
        <v>357.61643762599044</v>
      </c>
    </row>
    <row r="6" spans="1:15" x14ac:dyDescent="0.25">
      <c r="A6" s="7">
        <f t="shared" si="2"/>
        <v>1.6666666666666666E-2</v>
      </c>
      <c r="B6" s="7">
        <v>142.60841600000001</v>
      </c>
      <c r="C6" s="7">
        <f t="shared" si="0"/>
        <v>145.73794739514057</v>
      </c>
      <c r="D6" s="7">
        <f t="shared" si="1"/>
        <v>9.7939667531704213</v>
      </c>
      <c r="E6" s="7">
        <v>2</v>
      </c>
      <c r="F6" s="1" t="s">
        <v>0</v>
      </c>
      <c r="G6" s="32">
        <v>-171.12590658273987</v>
      </c>
      <c r="I6">
        <f t="shared" si="3"/>
        <v>198.4788251156819</v>
      </c>
      <c r="J6">
        <f t="shared" si="4"/>
        <v>171.0745289687961</v>
      </c>
      <c r="K6">
        <f t="shared" si="5"/>
        <v>-3.7698676596399734</v>
      </c>
      <c r="L6">
        <f t="shared" si="6"/>
        <v>-8.892138383977386</v>
      </c>
      <c r="M6">
        <f t="shared" si="7"/>
        <v>7.9987568888065059</v>
      </c>
      <c r="O6">
        <f t="shared" si="8"/>
        <v>364.89010492966707</v>
      </c>
    </row>
    <row r="7" spans="1:15" x14ac:dyDescent="0.25">
      <c r="A7" s="7">
        <f t="shared" si="2"/>
        <v>2.0833333333333332E-2</v>
      </c>
      <c r="B7" s="7">
        <v>152.862503</v>
      </c>
      <c r="C7" s="7">
        <f t="shared" si="0"/>
        <v>155.06505214001777</v>
      </c>
      <c r="D7" s="7">
        <f t="shared" si="1"/>
        <v>4.8512227141929989</v>
      </c>
      <c r="E7" s="7">
        <v>4</v>
      </c>
      <c r="F7" s="1" t="s">
        <v>2</v>
      </c>
      <c r="G7" s="32">
        <v>-41.184181220597509</v>
      </c>
      <c r="I7">
        <f t="shared" si="3"/>
        <v>198.4788251156819</v>
      </c>
      <c r="J7">
        <f t="shared" si="4"/>
        <v>170.62063140427151</v>
      </c>
      <c r="K7">
        <f t="shared" si="5"/>
        <v>0.53762988160025049</v>
      </c>
      <c r="L7">
        <f t="shared" si="6"/>
        <v>-7.617705260318302</v>
      </c>
      <c r="M7">
        <f t="shared" si="7"/>
        <v>9.5861610584182149</v>
      </c>
      <c r="O7">
        <f t="shared" si="8"/>
        <v>371.60554219965354</v>
      </c>
    </row>
    <row r="8" spans="1:15" x14ac:dyDescent="0.25">
      <c r="A8" s="7">
        <f t="shared" si="2"/>
        <v>2.4999999999999998E-2</v>
      </c>
      <c r="B8" s="7">
        <v>161.53903700000001</v>
      </c>
      <c r="C8" s="7">
        <f t="shared" si="0"/>
        <v>165.31233705818639</v>
      </c>
      <c r="D8" s="7">
        <f t="shared" si="1"/>
        <v>14.237793329109332</v>
      </c>
      <c r="E8" s="7">
        <v>6</v>
      </c>
      <c r="F8" s="1" t="s">
        <v>4</v>
      </c>
      <c r="G8" s="32">
        <v>-11.598571316973295</v>
      </c>
      <c r="I8">
        <f t="shared" si="3"/>
        <v>198.4788251156819</v>
      </c>
      <c r="J8">
        <f t="shared" si="4"/>
        <v>169.69907454876252</v>
      </c>
      <c r="K8">
        <f t="shared" si="5"/>
        <v>4.8392370373513671</v>
      </c>
      <c r="L8">
        <f t="shared" si="6"/>
        <v>-6.1556989514359177</v>
      </c>
      <c r="M8">
        <f t="shared" si="7"/>
        <v>10.754603990272752</v>
      </c>
      <c r="O8">
        <f t="shared" si="8"/>
        <v>377.61604174063268</v>
      </c>
    </row>
    <row r="9" spans="1:15" x14ac:dyDescent="0.25">
      <c r="A9" s="7">
        <f t="shared" si="2"/>
        <v>2.9166666666666664E-2</v>
      </c>
      <c r="B9" s="7">
        <v>169.86596800000001</v>
      </c>
      <c r="C9" s="7">
        <f t="shared" si="0"/>
        <v>176.38554369647929</v>
      </c>
      <c r="D9" s="7">
        <f t="shared" si="1"/>
        <v>42.504867262123277</v>
      </c>
      <c r="E9" s="7">
        <v>8</v>
      </c>
      <c r="F9" s="1" t="s">
        <v>6</v>
      </c>
      <c r="G9" s="32">
        <v>-11.654077712185703</v>
      </c>
      <c r="I9">
        <f t="shared" si="3"/>
        <v>198.4788251156819</v>
      </c>
      <c r="J9">
        <f t="shared" si="4"/>
        <v>168.31238432555341</v>
      </c>
      <c r="K9">
        <f t="shared" si="5"/>
        <v>9.0878244994458086</v>
      </c>
      <c r="L9">
        <f t="shared" si="6"/>
        <v>-4.5421189047756076</v>
      </c>
      <c r="M9">
        <f t="shared" si="7"/>
        <v>11.453019121436784</v>
      </c>
      <c r="O9">
        <f t="shared" si="8"/>
        <v>382.78993415734226</v>
      </c>
    </row>
    <row r="10" spans="1:15" x14ac:dyDescent="0.25">
      <c r="A10" s="7">
        <f t="shared" si="2"/>
        <v>3.3333333333333333E-2</v>
      </c>
      <c r="B10" s="7">
        <v>181.52292600000001</v>
      </c>
      <c r="C10" s="7">
        <f t="shared" si="0"/>
        <v>188.17113413832496</v>
      </c>
      <c r="D10" s="7">
        <f t="shared" si="1"/>
        <v>44.198671450490053</v>
      </c>
      <c r="F10" s="2" t="s">
        <v>1</v>
      </c>
      <c r="G10" s="32">
        <v>2.9566581570023152</v>
      </c>
      <c r="I10">
        <f t="shared" si="3"/>
        <v>198.4788251156819</v>
      </c>
      <c r="J10">
        <f t="shared" si="4"/>
        <v>166.46436155615834</v>
      </c>
      <c r="K10">
        <f t="shared" si="5"/>
        <v>13.236843854574794</v>
      </c>
      <c r="L10">
        <f t="shared" si="6"/>
        <v>-2.8166968162513286</v>
      </c>
      <c r="M10">
        <f t="shared" si="7"/>
        <v>11.650882359310829</v>
      </c>
      <c r="O10">
        <f t="shared" si="8"/>
        <v>387.01421606947451</v>
      </c>
    </row>
    <row r="11" spans="1:15" x14ac:dyDescent="0.25">
      <c r="A11" s="7">
        <f t="shared" si="2"/>
        <v>3.7499999999999999E-2</v>
      </c>
      <c r="B11" s="7">
        <v>198.262204</v>
      </c>
      <c r="C11" s="7">
        <f t="shared" si="0"/>
        <v>200.5403930569945</v>
      </c>
      <c r="D11" s="7">
        <f t="shared" si="1"/>
        <v>5.1901453794095174</v>
      </c>
      <c r="F11" s="2" t="s">
        <v>3</v>
      </c>
      <c r="G11" s="32">
        <v>1.0602522031722599</v>
      </c>
      <c r="I11">
        <f t="shared" si="3"/>
        <v>198.4788251156819</v>
      </c>
      <c r="J11">
        <f t="shared" si="4"/>
        <v>164.16007154253373</v>
      </c>
      <c r="K11">
        <f t="shared" si="5"/>
        <v>17.240837578445383</v>
      </c>
      <c r="L11">
        <f t="shared" si="6"/>
        <v>-1.0219183040301567</v>
      </c>
      <c r="M11">
        <f t="shared" si="7"/>
        <v>11.339546130946632</v>
      </c>
      <c r="O11">
        <f t="shared" si="8"/>
        <v>390.19736206357749</v>
      </c>
    </row>
    <row r="12" spans="1:15" x14ac:dyDescent="0.25">
      <c r="A12" s="7">
        <f t="shared" si="2"/>
        <v>4.1666666666666664E-2</v>
      </c>
      <c r="B12" s="7">
        <v>211.05879400000001</v>
      </c>
      <c r="C12" s="7">
        <f t="shared" si="0"/>
        <v>213.35392122751691</v>
      </c>
      <c r="D12" s="7">
        <f t="shared" si="1"/>
        <v>5.2676089904894132</v>
      </c>
      <c r="F12" s="2" t="s">
        <v>5</v>
      </c>
      <c r="G12" s="32">
        <v>-25.063883247592692</v>
      </c>
      <c r="I12">
        <f t="shared" si="3"/>
        <v>198.4788251156819</v>
      </c>
      <c r="J12">
        <f t="shared" si="4"/>
        <v>161.40583018343773</v>
      </c>
      <c r="K12">
        <f t="shared" si="5"/>
        <v>21.055937077929332</v>
      </c>
      <c r="L12">
        <f t="shared" si="6"/>
        <v>0.79802322838864304</v>
      </c>
      <c r="M12">
        <f t="shared" si="7"/>
        <v>10.532617323480686</v>
      </c>
      <c r="O12">
        <f t="shared" si="8"/>
        <v>392.27123292891827</v>
      </c>
    </row>
    <row r="13" spans="1:15" x14ac:dyDescent="0.25">
      <c r="A13" s="7">
        <f t="shared" si="2"/>
        <v>4.583333333333333E-2</v>
      </c>
      <c r="B13" s="7">
        <v>225.34535099999999</v>
      </c>
      <c r="C13" s="7">
        <f t="shared" si="0"/>
        <v>226.46632470606789</v>
      </c>
      <c r="D13" s="7">
        <f t="shared" si="1"/>
        <v>1.2565820496956035</v>
      </c>
      <c r="F13" s="2" t="s">
        <v>7</v>
      </c>
      <c r="G13" s="32">
        <v>-17.360061588317123</v>
      </c>
      <c r="I13">
        <f t="shared" si="3"/>
        <v>198.4788251156819</v>
      </c>
      <c r="J13">
        <f t="shared" si="4"/>
        <v>158.20918666299062</v>
      </c>
      <c r="K13">
        <f t="shared" si="5"/>
        <v>24.640343324549377</v>
      </c>
      <c r="L13">
        <f t="shared" si="6"/>
        <v>2.5983147804372231</v>
      </c>
      <c r="M13">
        <f t="shared" si="7"/>
        <v>9.2653625978732705</v>
      </c>
      <c r="O13">
        <f t="shared" si="8"/>
        <v>393.19203248153235</v>
      </c>
    </row>
    <row r="14" spans="1:15" x14ac:dyDescent="0.25">
      <c r="A14" s="7">
        <f t="shared" si="2"/>
        <v>4.9999999999999996E-2</v>
      </c>
      <c r="B14" s="7">
        <v>244.3638</v>
      </c>
      <c r="C14" s="7">
        <f t="shared" si="0"/>
        <v>239.73090018546858</v>
      </c>
      <c r="D14" s="7">
        <f t="shared" si="1"/>
        <v>21.463760691485202</v>
      </c>
      <c r="I14">
        <f t="shared" si="3"/>
        <v>198.4788251156819</v>
      </c>
      <c r="J14">
        <f t="shared" si="4"/>
        <v>154.57890275888596</v>
      </c>
      <c r="K14">
        <f t="shared" si="5"/>
        <v>27.954784813382318</v>
      </c>
      <c r="L14">
        <f t="shared" si="6"/>
        <v>4.3346271992791188</v>
      </c>
      <c r="M14">
        <f t="shared" si="7"/>
        <v>7.5931670665962638</v>
      </c>
      <c r="O14">
        <f t="shared" si="8"/>
        <v>392.94030695382554</v>
      </c>
    </row>
    <row r="15" spans="1:15" x14ac:dyDescent="0.25">
      <c r="A15" s="7">
        <f t="shared" si="2"/>
        <v>5.4166666666666662E-2</v>
      </c>
      <c r="B15" s="7">
        <v>256.195896</v>
      </c>
      <c r="C15" s="7">
        <f t="shared" si="0"/>
        <v>253.00412206394378</v>
      </c>
      <c r="D15" s="7">
        <f t="shared" si="1"/>
        <v>10.18742085888783</v>
      </c>
      <c r="I15">
        <f t="shared" si="3"/>
        <v>198.4788251156819</v>
      </c>
      <c r="J15">
        <f t="shared" si="4"/>
        <v>150.524928826967</v>
      </c>
      <c r="K15">
        <f t="shared" si="5"/>
        <v>30.962947829885042</v>
      </c>
      <c r="L15">
        <f t="shared" si="6"/>
        <v>5.9642067106718599</v>
      </c>
      <c r="M15">
        <f t="shared" si="7"/>
        <v>5.5891136984509107</v>
      </c>
      <c r="O15">
        <f t="shared" si="8"/>
        <v>391.52002218165671</v>
      </c>
    </row>
    <row r="16" spans="1:15" x14ac:dyDescent="0.25">
      <c r="A16" s="7">
        <f t="shared" si="2"/>
        <v>5.8333333333333327E-2</v>
      </c>
      <c r="B16" s="7">
        <v>269.167958</v>
      </c>
      <c r="C16" s="7">
        <f t="shared" si="0"/>
        <v>266.14975020315995</v>
      </c>
      <c r="D16" s="7">
        <f t="shared" si="1"/>
        <v>9.1095783049060373</v>
      </c>
      <c r="H16" s="1"/>
      <c r="I16">
        <f t="shared" si="3"/>
        <v>198.4788251156819</v>
      </c>
      <c r="J16">
        <f t="shared" si="4"/>
        <v>146.05837652799283</v>
      </c>
      <c r="K16">
        <f t="shared" si="5"/>
        <v>33.63187431055016</v>
      </c>
      <c r="L16">
        <f t="shared" si="6"/>
        <v>7.4469276587805959</v>
      </c>
      <c r="M16">
        <f t="shared" si="7"/>
        <v>3.3407892421401484</v>
      </c>
      <c r="O16">
        <f t="shared" si="8"/>
        <v>388.95679285514569</v>
      </c>
    </row>
    <row r="17" spans="1:15" x14ac:dyDescent="0.25">
      <c r="A17" s="7">
        <f t="shared" si="2"/>
        <v>6.2499999999999993E-2</v>
      </c>
      <c r="B17" s="7">
        <v>284.33002099999999</v>
      </c>
      <c r="C17" s="7">
        <f t="shared" si="0"/>
        <v>279.04239851568565</v>
      </c>
      <c r="D17" s="7">
        <f t="shared" si="1"/>
        <v>27.958951536626557</v>
      </c>
      <c r="H17" s="1"/>
      <c r="I17">
        <f t="shared" si="3"/>
        <v>198.4788251156819</v>
      </c>
      <c r="J17">
        <f t="shared" si="4"/>
        <v>141.1914883713487</v>
      </c>
      <c r="K17">
        <f t="shared" si="5"/>
        <v>35.932322938346722</v>
      </c>
      <c r="L17">
        <f t="shared" si="6"/>
        <v>8.7462805329942555</v>
      </c>
      <c r="M17">
        <f t="shared" si="7"/>
        <v>0.94645626506245983</v>
      </c>
      <c r="O17">
        <f t="shared" si="8"/>
        <v>385.29537322343407</v>
      </c>
    </row>
    <row r="18" spans="1:15" x14ac:dyDescent="0.25">
      <c r="A18" s="7">
        <f t="shared" si="2"/>
        <v>6.6666666666666666E-2</v>
      </c>
      <c r="B18" s="7">
        <v>300.018259</v>
      </c>
      <c r="C18" s="7">
        <f t="shared" si="0"/>
        <v>291.57043239173277</v>
      </c>
      <c r="D18" s="7">
        <f t="shared" si="1"/>
        <v>71.365774403347899</v>
      </c>
      <c r="H18" s="1"/>
      <c r="I18">
        <f t="shared" si="3"/>
        <v>198.4788251156819</v>
      </c>
      <c r="J18">
        <f t="shared" si="4"/>
        <v>135.93760415917876</v>
      </c>
      <c r="K18">
        <f t="shared" si="5"/>
        <v>37.839089516708775</v>
      </c>
      <c r="L18">
        <f t="shared" si="6"/>
        <v>9.8302709532447068</v>
      </c>
      <c r="M18">
        <f t="shared" si="7"/>
        <v>-1.4892413923994809</v>
      </c>
      <c r="O18">
        <f t="shared" si="8"/>
        <v>380.59654835241469</v>
      </c>
    </row>
    <row r="19" spans="1:15" x14ac:dyDescent="0.25">
      <c r="A19" s="7">
        <f t="shared" si="2"/>
        <v>7.0833333333333331E-2</v>
      </c>
      <c r="B19" s="7">
        <v>308.87133499999999</v>
      </c>
      <c r="C19" s="7">
        <f t="shared" si="0"/>
        <v>303.63809624271749</v>
      </c>
      <c r="D19" s="7">
        <f t="shared" si="1"/>
        <v>27.38678789072361</v>
      </c>
      <c r="H19" s="1"/>
      <c r="I19">
        <f t="shared" si="3"/>
        <v>198.4788251156819</v>
      </c>
      <c r="J19">
        <f t="shared" si="4"/>
        <v>130.31112442291553</v>
      </c>
      <c r="K19">
        <f t="shared" si="5"/>
        <v>39.331283111987226</v>
      </c>
      <c r="L19">
        <f t="shared" si="6"/>
        <v>10.672207477827437</v>
      </c>
      <c r="M19">
        <f t="shared" si="7"/>
        <v>-3.8598520548405082</v>
      </c>
      <c r="O19">
        <f t="shared" si="8"/>
        <v>374.93358807357151</v>
      </c>
    </row>
    <row r="20" spans="1:15" x14ac:dyDescent="0.25">
      <c r="A20" s="7">
        <f t="shared" si="2"/>
        <v>7.4999999999999997E-2</v>
      </c>
      <c r="B20" s="7">
        <v>320.00205599999998</v>
      </c>
      <c r="C20" s="7">
        <f t="shared" si="0"/>
        <v>315.16680956847586</v>
      </c>
      <c r="D20" s="7">
        <f t="shared" si="1"/>
        <v>23.379608053566798</v>
      </c>
      <c r="F20" s="2"/>
      <c r="H20" s="1"/>
      <c r="I20">
        <f t="shared" si="3"/>
        <v>198.4788251156819</v>
      </c>
      <c r="J20">
        <f t="shared" si="4"/>
        <v>124.32747095242424</v>
      </c>
      <c r="K20">
        <f t="shared" si="5"/>
        <v>40.392554938890619</v>
      </c>
      <c r="L20">
        <f t="shared" si="6"/>
        <v>11.251358835280092</v>
      </c>
      <c r="M20">
        <f t="shared" si="7"/>
        <v>-6.0617686608599239</v>
      </c>
      <c r="O20">
        <f t="shared" si="8"/>
        <v>368.38844118141691</v>
      </c>
    </row>
    <row r="21" spans="1:15" x14ac:dyDescent="0.25">
      <c r="A21" s="7">
        <f t="shared" si="2"/>
        <v>7.9166666666666663E-2</v>
      </c>
      <c r="B21" s="7">
        <v>329.02886599999999</v>
      </c>
      <c r="C21" s="7">
        <f t="shared" si="0"/>
        <v>326.09560924976876</v>
      </c>
      <c r="D21" s="7">
        <f t="shared" si="1"/>
        <v>8.6039951627771192</v>
      </c>
      <c r="F21" s="2"/>
      <c r="H21" s="1"/>
      <c r="I21">
        <f t="shared" si="3"/>
        <v>198.4788251156819</v>
      </c>
      <c r="J21">
        <f t="shared" si="4"/>
        <v>118.00304452594894</v>
      </c>
      <c r="K21">
        <f t="shared" si="5"/>
        <v>41.011277481197986</v>
      </c>
      <c r="L21">
        <f t="shared" si="6"/>
        <v>11.553464397089027</v>
      </c>
      <c r="M21">
        <f t="shared" si="7"/>
        <v>-7.9987568888064908</v>
      </c>
      <c r="O21">
        <f t="shared" si="8"/>
        <v>361.04785463111136</v>
      </c>
    </row>
    <row r="22" spans="1:15" x14ac:dyDescent="0.25">
      <c r="A22" s="7">
        <f t="shared" si="2"/>
        <v>8.3333333333333329E-2</v>
      </c>
      <c r="B22" s="7">
        <v>335.07671800000003</v>
      </c>
      <c r="C22" s="7">
        <f t="shared" si="0"/>
        <v>336.38075544792622</v>
      </c>
      <c r="D22" s="7">
        <f t="shared" si="1"/>
        <v>1.7005136655938542</v>
      </c>
      <c r="F22" s="2"/>
      <c r="H22" s="1"/>
      <c r="I22">
        <f t="shared" si="3"/>
        <v>198.4788251156819</v>
      </c>
      <c r="J22">
        <f t="shared" si="4"/>
        <v>111.35517995671907</v>
      </c>
      <c r="K22">
        <f t="shared" si="5"/>
        <v>41.180671885259798</v>
      </c>
      <c r="L22">
        <f t="shared" si="6"/>
        <v>11.571085321691646</v>
      </c>
      <c r="M22">
        <f t="shared" si="7"/>
        <v>-9.5861610584182149</v>
      </c>
      <c r="O22">
        <f t="shared" si="8"/>
        <v>352.99960122093421</v>
      </c>
    </row>
    <row r="23" spans="1:15" x14ac:dyDescent="0.25">
      <c r="A23" s="7">
        <f t="shared" si="2"/>
        <v>8.7499999999999994E-2</v>
      </c>
      <c r="B23" s="7">
        <v>345.24413600000003</v>
      </c>
      <c r="C23" s="7">
        <f t="shared" si="0"/>
        <v>345.99455677429341</v>
      </c>
      <c r="D23" s="7">
        <f t="shared" si="1"/>
        <v>0.56313133849108887</v>
      </c>
      <c r="F23" s="2"/>
      <c r="H23" s="1"/>
      <c r="I23">
        <f t="shared" si="3"/>
        <v>198.4788251156819</v>
      </c>
      <c r="J23">
        <f t="shared" si="4"/>
        <v>104.40209857943145</v>
      </c>
      <c r="K23">
        <f t="shared" si="5"/>
        <v>40.898882230537104</v>
      </c>
      <c r="L23">
        <f t="shared" si="6"/>
        <v>11.303787723443723</v>
      </c>
      <c r="M23">
        <f t="shared" si="7"/>
        <v>-10.754603990272752</v>
      </c>
      <c r="O23">
        <f t="shared" si="8"/>
        <v>344.3289896588214</v>
      </c>
    </row>
    <row r="24" spans="1:15" x14ac:dyDescent="0.25">
      <c r="A24" s="7">
        <f t="shared" si="2"/>
        <v>9.166666666666666E-2</v>
      </c>
      <c r="B24" s="7">
        <v>350.41452800000002</v>
      </c>
      <c r="C24" s="7">
        <f t="shared" si="0"/>
        <v>354.92350556312556</v>
      </c>
      <c r="D24" s="7">
        <f t="shared" si="1"/>
        <v>20.330878664769539</v>
      </c>
      <c r="F24" s="2"/>
      <c r="H24" s="1"/>
      <c r="I24">
        <f t="shared" si="3"/>
        <v>198.4788251156819</v>
      </c>
      <c r="J24">
        <f t="shared" si="4"/>
        <v>97.162858306838487</v>
      </c>
      <c r="K24">
        <f t="shared" si="5"/>
        <v>40.168995863455308</v>
      </c>
      <c r="L24">
        <f t="shared" si="6"/>
        <v>10.758153356324005</v>
      </c>
      <c r="M24">
        <f t="shared" si="7"/>
        <v>-11.453019121436784</v>
      </c>
      <c r="O24">
        <f t="shared" si="8"/>
        <v>335.11581352086284</v>
      </c>
    </row>
    <row r="25" spans="1:15" x14ac:dyDescent="0.25">
      <c r="A25" s="7">
        <f t="shared" si="2"/>
        <v>9.5833333333333326E-2</v>
      </c>
      <c r="B25" s="7">
        <v>358.91601700000001</v>
      </c>
      <c r="C25" s="7">
        <f t="shared" si="0"/>
        <v>363.16584458231137</v>
      </c>
      <c r="D25" s="7">
        <f t="shared" si="1"/>
        <v>18.061034479374374</v>
      </c>
      <c r="F25" s="2"/>
      <c r="I25">
        <f t="shared" si="3"/>
        <v>198.4788251156819</v>
      </c>
      <c r="J25">
        <f t="shared" si="4"/>
        <v>89.65730139333408</v>
      </c>
      <c r="K25">
        <f t="shared" si="5"/>
        <v>38.999009571790694</v>
      </c>
      <c r="L25">
        <f t="shared" si="6"/>
        <v>9.9476175493076031</v>
      </c>
      <c r="M25">
        <f t="shared" si="7"/>
        <v>-11.650882359310829</v>
      </c>
      <c r="O25">
        <f t="shared" si="8"/>
        <v>325.43187127080341</v>
      </c>
    </row>
    <row r="26" spans="1:15" x14ac:dyDescent="0.25">
      <c r="A26" s="7">
        <f t="shared" si="2"/>
        <v>9.9999999999999992E-2</v>
      </c>
      <c r="B26" s="7">
        <v>359.70537200000001</v>
      </c>
      <c r="C26" s="7">
        <f t="shared" si="0"/>
        <v>370.72871100510423</v>
      </c>
      <c r="D26" s="7">
        <f t="shared" si="1"/>
        <v>121.51400282145208</v>
      </c>
      <c r="I26">
        <f t="shared" si="3"/>
        <v>198.4788251156819</v>
      </c>
      <c r="J26">
        <f t="shared" si="4"/>
        <v>81.90600004871304</v>
      </c>
      <c r="K26">
        <f t="shared" si="5"/>
        <v>37.40174197019013</v>
      </c>
      <c r="L26">
        <f t="shared" si="6"/>
        <v>8.892138383977386</v>
      </c>
      <c r="M26">
        <f t="shared" si="7"/>
        <v>-11.339546130946632</v>
      </c>
      <c r="O26">
        <f t="shared" si="8"/>
        <v>315.33915938761584</v>
      </c>
    </row>
    <row r="27" spans="1:15" x14ac:dyDescent="0.25">
      <c r="A27" s="7">
        <f t="shared" si="2"/>
        <v>0.10416666666666666</v>
      </c>
      <c r="B27" s="7">
        <v>375.30584399999998</v>
      </c>
      <c r="C27" s="7">
        <f t="shared" si="0"/>
        <v>377.62502087877408</v>
      </c>
      <c r="D27" s="7">
        <f t="shared" si="1"/>
        <v>5.3785813950403822</v>
      </c>
      <c r="I27">
        <f t="shared" si="3"/>
        <v>198.4788251156819</v>
      </c>
      <c r="J27">
        <f t="shared" si="4"/>
        <v>73.930200051174864</v>
      </c>
      <c r="K27">
        <f t="shared" si="5"/>
        <v>35.39469305674649</v>
      </c>
      <c r="L27">
        <f t="shared" si="6"/>
        <v>7.6177052603183038</v>
      </c>
      <c r="M27">
        <f t="shared" si="7"/>
        <v>-10.532617323480686</v>
      </c>
      <c r="O27">
        <f t="shared" si="8"/>
        <v>304.88880616044088</v>
      </c>
    </row>
    <row r="28" spans="1:15" x14ac:dyDescent="0.25">
      <c r="A28" s="7">
        <f t="shared" si="2"/>
        <v>0.10833333333333332</v>
      </c>
      <c r="B28" s="7">
        <v>374.42887300000001</v>
      </c>
      <c r="C28" s="7">
        <f t="shared" si="0"/>
        <v>383.87026692257047</v>
      </c>
      <c r="D28" s="7">
        <f t="shared" si="1"/>
        <v>89.139919201150335</v>
      </c>
      <c r="I28">
        <f t="shared" si="3"/>
        <v>198.4788251156819</v>
      </c>
      <c r="J28">
        <f t="shared" si="4"/>
        <v>65.751762514121467</v>
      </c>
      <c r="K28">
        <f t="shared" si="5"/>
        <v>32.999852479357408</v>
      </c>
      <c r="L28">
        <f t="shared" si="6"/>
        <v>6.155698951435884</v>
      </c>
      <c r="M28">
        <f t="shared" si="7"/>
        <v>-9.2653625978732723</v>
      </c>
      <c r="O28">
        <f t="shared" si="8"/>
        <v>294.12077646272343</v>
      </c>
    </row>
    <row r="29" spans="1:15" x14ac:dyDescent="0.25">
      <c r="A29" s="7">
        <f t="shared" si="2"/>
        <v>0.11249999999999999</v>
      </c>
      <c r="B29" s="7">
        <v>386.52475900000002</v>
      </c>
      <c r="C29" s="7">
        <f t="shared" si="0"/>
        <v>389.47940388320444</v>
      </c>
      <c r="D29" s="7">
        <f t="shared" si="1"/>
        <v>8.7299263858460812</v>
      </c>
      <c r="I29">
        <f t="shared" si="3"/>
        <v>198.4788251156819</v>
      </c>
      <c r="J29">
        <f t="shared" si="4"/>
        <v>57.39310396636585</v>
      </c>
      <c r="K29">
        <f t="shared" si="5"/>
        <v>30.243458612541424</v>
      </c>
      <c r="L29">
        <f t="shared" si="6"/>
        <v>4.5421189047756085</v>
      </c>
      <c r="M29">
        <f t="shared" si="7"/>
        <v>-7.5931670665962647</v>
      </c>
      <c r="O29">
        <f t="shared" si="8"/>
        <v>283.06433953276854</v>
      </c>
    </row>
    <row r="30" spans="1:15" x14ac:dyDescent="0.25">
      <c r="A30" s="7">
        <f t="shared" si="2"/>
        <v>0.11666666666666665</v>
      </c>
      <c r="B30" s="7">
        <v>391.08218499999998</v>
      </c>
      <c r="C30" s="7">
        <f t="shared" si="0"/>
        <v>394.46398885864693</v>
      </c>
      <c r="D30" s="7">
        <f t="shared" si="1"/>
        <v>11.43659733835938</v>
      </c>
      <c r="I30">
        <f t="shared" si="3"/>
        <v>198.4788251156819</v>
      </c>
      <c r="J30">
        <f t="shared" si="4"/>
        <v>48.877134909984157</v>
      </c>
      <c r="K30">
        <f t="shared" si="5"/>
        <v>27.155711084315847</v>
      </c>
      <c r="L30">
        <f t="shared" si="6"/>
        <v>2.8166968162513299</v>
      </c>
      <c r="M30">
        <f t="shared" si="7"/>
        <v>-5.5891136984509124</v>
      </c>
      <c r="O30">
        <f t="shared" si="8"/>
        <v>271.7392542277824</v>
      </c>
    </row>
    <row r="31" spans="1:15" x14ac:dyDescent="0.25">
      <c r="A31" s="7">
        <f t="shared" si="2"/>
        <v>0.12083333333333332</v>
      </c>
      <c r="B31" s="7">
        <v>400.63483600000001</v>
      </c>
      <c r="C31" s="7">
        <f t="shared" si="0"/>
        <v>398.82972932905733</v>
      </c>
      <c r="D31" s="7">
        <f t="shared" si="1"/>
        <v>3.2584100934817566</v>
      </c>
      <c r="I31">
        <f t="shared" si="3"/>
        <v>198.4788251156819</v>
      </c>
      <c r="J31">
        <f t="shared" si="4"/>
        <v>40.227197024222342</v>
      </c>
      <c r="K31">
        <f t="shared" si="5"/>
        <v>23.770439902752596</v>
      </c>
      <c r="L31">
        <f t="shared" si="6"/>
        <v>1.0219183040301991</v>
      </c>
      <c r="M31">
        <f t="shared" si="7"/>
        <v>-3.3407892421401502</v>
      </c>
      <c r="O31">
        <f t="shared" si="8"/>
        <v>260.15759110454684</v>
      </c>
    </row>
    <row r="32" spans="1:15" x14ac:dyDescent="0.25">
      <c r="A32" s="7">
        <f t="shared" si="2"/>
        <v>0.12499999999999999</v>
      </c>
      <c r="B32" s="7">
        <v>401.24868700000002</v>
      </c>
      <c r="C32" s="7">
        <f t="shared" si="0"/>
        <v>402.57456981999383</v>
      </c>
      <c r="D32" s="7">
        <f t="shared" si="1"/>
        <v>1.7579652523547327</v>
      </c>
      <c r="I32">
        <f t="shared" si="3"/>
        <v>198.4788251156819</v>
      </c>
      <c r="J32">
        <f t="shared" si="4"/>
        <v>31.466999187575162</v>
      </c>
      <c r="K32">
        <f t="shared" si="5"/>
        <v>20.12473480733048</v>
      </c>
      <c r="L32">
        <f t="shared" si="6"/>
        <v>-0.79802322838860063</v>
      </c>
      <c r="M32">
        <f t="shared" si="7"/>
        <v>-0.94645626506246128</v>
      </c>
      <c r="O32">
        <f t="shared" si="8"/>
        <v>248.32607961713649</v>
      </c>
    </row>
    <row r="33" spans="1:15" x14ac:dyDescent="0.25">
      <c r="A33" s="7">
        <f t="shared" si="2"/>
        <v>0.12916666666666665</v>
      </c>
      <c r="B33" s="7">
        <v>403.87862200000001</v>
      </c>
      <c r="C33" s="7">
        <f t="shared" si="0"/>
        <v>405.68742020201762</v>
      </c>
      <c r="D33" s="7">
        <f t="shared" si="1"/>
        <v>3.2717509356221486</v>
      </c>
      <c r="I33">
        <f t="shared" si="3"/>
        <v>198.4788251156819</v>
      </c>
      <c r="J33">
        <f t="shared" si="4"/>
        <v>22.620552493399291</v>
      </c>
      <c r="K33">
        <f t="shared" si="5"/>
        <v>16.258538905987745</v>
      </c>
      <c r="L33">
        <f t="shared" si="6"/>
        <v>-2.5983147804372222</v>
      </c>
      <c r="M33">
        <f t="shared" si="7"/>
        <v>1.4892413923994792</v>
      </c>
      <c r="O33">
        <f t="shared" si="8"/>
        <v>236.24884312703119</v>
      </c>
    </row>
    <row r="34" spans="1:15" x14ac:dyDescent="0.25">
      <c r="A34" s="7">
        <f t="shared" si="2"/>
        <v>0.13333333333333333</v>
      </c>
      <c r="B34" s="7">
        <v>413.78182199999998</v>
      </c>
      <c r="C34" s="7">
        <f t="shared" ref="C34:C65" si="9">G$5 + G$6*SIN(F$4*A34+G$10)+G$7*SIN(2*F$4*A34+G$11)+G$8*SIN(3*F$4*A34+G$12)+G$9*SIN(4*F$4*A34+G$13)</f>
        <v>408.14759591109726</v>
      </c>
      <c r="D34" s="7">
        <f t="shared" ref="D34:D65" si="10">(B34-C34)^2</f>
        <v>31.744503620872059</v>
      </c>
      <c r="I34">
        <f t="shared" si="3"/>
        <v>198.4788251156819</v>
      </c>
      <c r="J34">
        <f t="shared" si="4"/>
        <v>13.712104437174183</v>
      </c>
      <c r="K34">
        <f t="shared" si="5"/>
        <v>12.214211050072979</v>
      </c>
      <c r="L34">
        <f t="shared" si="6"/>
        <v>-4.334627199279117</v>
      </c>
      <c r="M34">
        <f t="shared" si="7"/>
        <v>3.8598520548405069</v>
      </c>
      <c r="O34">
        <f t="shared" si="8"/>
        <v>223.93036545849046</v>
      </c>
    </row>
    <row r="35" spans="1:15" x14ac:dyDescent="0.25">
      <c r="A35" s="7">
        <f t="shared" ref="A35:A66" si="11">1/240+A34</f>
        <v>0.13750000000000001</v>
      </c>
      <c r="B35" s="7">
        <v>410.97726899999998</v>
      </c>
      <c r="C35" s="7">
        <f t="shared" si="9"/>
        <v>409.9250043797652</v>
      </c>
      <c r="D35" s="7">
        <f t="shared" si="10"/>
        <v>1.107260830997846</v>
      </c>
      <c r="I35">
        <f t="shared" si="3"/>
        <v>198.4788251156819</v>
      </c>
      <c r="J35">
        <f t="shared" si="4"/>
        <v>4.7660724558034762</v>
      </c>
      <c r="K35">
        <f t="shared" si="5"/>
        <v>8.0360617419056251</v>
      </c>
      <c r="L35">
        <f t="shared" si="6"/>
        <v>-5.9642067106718581</v>
      </c>
      <c r="M35">
        <f t="shared" si="7"/>
        <v>6.0617686608599231</v>
      </c>
      <c r="O35">
        <f t="shared" si="8"/>
        <v>211.37852126357907</v>
      </c>
    </row>
    <row r="36" spans="1:15" x14ac:dyDescent="0.25">
      <c r="A36" s="7">
        <f t="shared" si="11"/>
        <v>0.14166666666666669</v>
      </c>
      <c r="B36" s="7">
        <v>417.20044100000001</v>
      </c>
      <c r="C36" s="7">
        <f t="shared" si="9"/>
        <v>410.98107437020775</v>
      </c>
      <c r="D36" s="7">
        <f t="shared" si="10"/>
        <v>38.680521275773557</v>
      </c>
      <c r="I36">
        <f t="shared" si="3"/>
        <v>198.4788251156819</v>
      </c>
      <c r="J36">
        <f t="shared" si="4"/>
        <v>-4.193022998882955</v>
      </c>
      <c r="K36">
        <f t="shared" si="5"/>
        <v>3.7698676596399605</v>
      </c>
      <c r="L36">
        <f t="shared" si="6"/>
        <v>-7.446927658780627</v>
      </c>
      <c r="M36">
        <f t="shared" si="7"/>
        <v>7.9987568888065033</v>
      </c>
      <c r="O36">
        <f t="shared" si="8"/>
        <v>198.60749900646479</v>
      </c>
    </row>
    <row r="37" spans="1:15" x14ac:dyDescent="0.25">
      <c r="A37" s="7">
        <f t="shared" si="11"/>
        <v>0.14583333333333337</v>
      </c>
      <c r="B37" s="7">
        <v>417.02484600000003</v>
      </c>
      <c r="C37" s="7">
        <f t="shared" si="9"/>
        <v>411.27038743913863</v>
      </c>
      <c r="D37" s="7">
        <f t="shared" si="10"/>
        <v>33.113793328670987</v>
      </c>
      <c r="I37">
        <f t="shared" si="3"/>
        <v>198.4788251156819</v>
      </c>
      <c r="J37">
        <f t="shared" si="4"/>
        <v>-13.140625668982901</v>
      </c>
      <c r="K37">
        <f t="shared" si="5"/>
        <v>-0.53762988160028202</v>
      </c>
      <c r="L37">
        <f t="shared" si="6"/>
        <v>-8.7462805329942803</v>
      </c>
      <c r="M37">
        <f t="shared" si="7"/>
        <v>9.5861610584182362</v>
      </c>
      <c r="O37">
        <f t="shared" si="8"/>
        <v>185.64045009052268</v>
      </c>
    </row>
    <row r="38" spans="1:15" x14ac:dyDescent="0.25">
      <c r="A38" s="7">
        <f t="shared" si="11"/>
        <v>0.15000000000000005</v>
      </c>
      <c r="B38" s="7">
        <v>426.49030900000002</v>
      </c>
      <c r="C38" s="7">
        <f t="shared" si="9"/>
        <v>410.74293517518595</v>
      </c>
      <c r="D38" s="7">
        <f t="shared" si="10"/>
        <v>247.9797823784395</v>
      </c>
      <c r="I38">
        <f t="shared" si="3"/>
        <v>198.4788251156819</v>
      </c>
      <c r="J38">
        <f t="shared" si="4"/>
        <v>-22.052210797517855</v>
      </c>
      <c r="K38">
        <f t="shared" si="5"/>
        <v>-4.8392370373514257</v>
      </c>
      <c r="L38">
        <f t="shared" si="6"/>
        <v>-9.8302709532447281</v>
      </c>
      <c r="M38">
        <f t="shared" si="7"/>
        <v>10.754603990272766</v>
      </c>
      <c r="O38">
        <f t="shared" si="8"/>
        <v>172.51171031784062</v>
      </c>
    </row>
    <row r="39" spans="1:15" x14ac:dyDescent="0.25">
      <c r="A39" s="7">
        <f t="shared" si="11"/>
        <v>0.15416666666666673</v>
      </c>
      <c r="B39" s="7">
        <v>414.83417500000002</v>
      </c>
      <c r="C39" s="7">
        <f t="shared" si="9"/>
        <v>409.34689378245929</v>
      </c>
      <c r="D39" s="7">
        <f t="shared" si="10"/>
        <v>30.110255160375235</v>
      </c>
      <c r="I39">
        <f t="shared" si="3"/>
        <v>198.4788251156819</v>
      </c>
      <c r="J39">
        <f t="shared" si="4"/>
        <v>-30.903352349087196</v>
      </c>
      <c r="K39">
        <f t="shared" si="5"/>
        <v>-9.0878244994458566</v>
      </c>
      <c r="L39">
        <f t="shared" si="6"/>
        <v>-10.672207477827452</v>
      </c>
      <c r="M39">
        <f t="shared" si="7"/>
        <v>11.453019121436791</v>
      </c>
      <c r="O39">
        <f t="shared" si="8"/>
        <v>159.26845991075822</v>
      </c>
    </row>
    <row r="40" spans="1:15" x14ac:dyDescent="0.25">
      <c r="A40" s="7">
        <f t="shared" si="11"/>
        <v>0.15833333333333341</v>
      </c>
      <c r="B40" s="7">
        <v>407.82225699999998</v>
      </c>
      <c r="C40" s="7">
        <f t="shared" si="9"/>
        <v>407.03178052966285</v>
      </c>
      <c r="D40" s="7">
        <f t="shared" si="10"/>
        <v>0.62485305015664072</v>
      </c>
      <c r="I40">
        <f t="shared" si="3"/>
        <v>198.4788251156819</v>
      </c>
      <c r="J40">
        <f t="shared" si="4"/>
        <v>-39.669789959933368</v>
      </c>
      <c r="K40">
        <f t="shared" si="5"/>
        <v>-13.236843854574857</v>
      </c>
      <c r="L40">
        <f t="shared" si="6"/>
        <v>-11.251358835280092</v>
      </c>
      <c r="M40">
        <f t="shared" si="7"/>
        <v>11.650882359310827</v>
      </c>
      <c r="O40">
        <f t="shared" si="8"/>
        <v>145.9717148252044</v>
      </c>
    </row>
    <row r="41" spans="1:15" x14ac:dyDescent="0.25">
      <c r="A41" s="7">
        <f t="shared" si="11"/>
        <v>0.16250000000000009</v>
      </c>
      <c r="B41" s="7">
        <v>407.909719</v>
      </c>
      <c r="C41" s="7">
        <f t="shared" si="9"/>
        <v>403.75183580711524</v>
      </c>
      <c r="D41" s="7">
        <f t="shared" si="10"/>
        <v>17.287992645673512</v>
      </c>
      <c r="I41">
        <f t="shared" si="3"/>
        <v>198.4788251156819</v>
      </c>
      <c r="J41">
        <f t="shared" si="4"/>
        <v>-48.327495433912659</v>
      </c>
      <c r="K41">
        <f t="shared" si="5"/>
        <v>-17.240837578445479</v>
      </c>
      <c r="L41">
        <f t="shared" si="6"/>
        <v>-11.553464397089032</v>
      </c>
      <c r="M41">
        <f t="shared" si="7"/>
        <v>11.339546130946617</v>
      </c>
      <c r="O41">
        <f t="shared" si="8"/>
        <v>132.69657383718138</v>
      </c>
    </row>
    <row r="42" spans="1:15" x14ac:dyDescent="0.25">
      <c r="A42" s="7">
        <f t="shared" si="11"/>
        <v>0.16666666666666677</v>
      </c>
      <c r="B42" s="7">
        <v>396.691261</v>
      </c>
      <c r="C42" s="7">
        <f t="shared" si="9"/>
        <v>399.46946101564021</v>
      </c>
      <c r="D42" s="7">
        <f t="shared" si="10"/>
        <v>7.7183953269032584</v>
      </c>
      <c r="I42">
        <f t="shared" si="3"/>
        <v>198.4788251156819</v>
      </c>
      <c r="J42">
        <f t="shared" si="4"/>
        <v>-56.852738602110463</v>
      </c>
      <c r="K42">
        <f t="shared" si="5"/>
        <v>-21.055937077929404</v>
      </c>
      <c r="L42">
        <f t="shared" si="6"/>
        <v>-11.571085321691642</v>
      </c>
      <c r="M42">
        <f t="shared" si="7"/>
        <v>10.532617323480661</v>
      </c>
      <c r="O42">
        <f t="shared" si="8"/>
        <v>119.53168143743106</v>
      </c>
    </row>
    <row r="43" spans="1:15" x14ac:dyDescent="0.25">
      <c r="A43" s="7">
        <f t="shared" si="11"/>
        <v>0.17083333333333345</v>
      </c>
      <c r="B43" s="7">
        <v>389.50469399999997</v>
      </c>
      <c r="C43" s="7">
        <f t="shared" si="9"/>
        <v>394.15853690519447</v>
      </c>
      <c r="D43" s="7">
        <f t="shared" si="10"/>
        <v>21.658253786229132</v>
      </c>
      <c r="I43">
        <f t="shared" si="3"/>
        <v>198.4788251156819</v>
      </c>
      <c r="J43">
        <f t="shared" si="4"/>
        <v>-65.222152365585444</v>
      </c>
      <c r="K43">
        <f t="shared" si="5"/>
        <v>-24.640343324549466</v>
      </c>
      <c r="L43">
        <f t="shared" si="6"/>
        <v>-11.303787723443714</v>
      </c>
      <c r="M43">
        <f t="shared" si="7"/>
        <v>9.2653625978732226</v>
      </c>
      <c r="O43">
        <f t="shared" si="8"/>
        <v>106.57790429997651</v>
      </c>
    </row>
    <row r="44" spans="1:15" x14ac:dyDescent="0.25">
      <c r="A44" s="7">
        <f t="shared" si="11"/>
        <v>0.17500000000000013</v>
      </c>
      <c r="B44" s="7">
        <v>381.79121900000001</v>
      </c>
      <c r="C44" s="7">
        <f t="shared" si="9"/>
        <v>387.80744958351966</v>
      </c>
      <c r="D44" s="7">
        <f t="shared" si="10"/>
        <v>36.195030434077111</v>
      </c>
      <c r="I44">
        <f t="shared" si="3"/>
        <v>198.4788251156819</v>
      </c>
      <c r="J44">
        <f t="shared" si="4"/>
        <v>-73.41279674296257</v>
      </c>
      <c r="K44">
        <f t="shared" si="5"/>
        <v>-27.954784813382417</v>
      </c>
      <c r="L44">
        <f t="shared" si="6"/>
        <v>-10.758153356323977</v>
      </c>
      <c r="M44">
        <f t="shared" si="7"/>
        <v>7.5931670665962026</v>
      </c>
      <c r="O44">
        <f t="shared" si="8"/>
        <v>93.946257269609148</v>
      </c>
    </row>
    <row r="45" spans="1:15" x14ac:dyDescent="0.25">
      <c r="A45" s="7">
        <f t="shared" si="11"/>
        <v>0.17916666666666681</v>
      </c>
      <c r="B45" s="7">
        <v>380.56424800000002</v>
      </c>
      <c r="C45" s="7">
        <f t="shared" si="9"/>
        <v>380.42166215085012</v>
      </c>
      <c r="D45" s="7">
        <f t="shared" si="10"/>
        <v>2.0330724377796809E-2</v>
      </c>
      <c r="I45">
        <f t="shared" si="3"/>
        <v>198.4788251156819</v>
      </c>
      <c r="J45">
        <f t="shared" si="4"/>
        <v>-81.402221747328028</v>
      </c>
      <c r="K45">
        <f t="shared" si="5"/>
        <v>-30.96294782988512</v>
      </c>
      <c r="L45">
        <f t="shared" si="6"/>
        <v>-9.9476175493075623</v>
      </c>
      <c r="M45">
        <f t="shared" si="7"/>
        <v>5.5891136984508405</v>
      </c>
      <c r="O45">
        <f t="shared" si="8"/>
        <v>81.755151687612027</v>
      </c>
    </row>
    <row r="46" spans="1:15" x14ac:dyDescent="0.25">
      <c r="A46" s="7">
        <f t="shared" si="11"/>
        <v>0.18333333333333349</v>
      </c>
      <c r="B46" s="7">
        <v>365.139769</v>
      </c>
      <c r="C46" s="7">
        <f t="shared" si="9"/>
        <v>372.02568834177146</v>
      </c>
      <c r="D46" s="7">
        <f t="shared" si="10"/>
        <v>47.41588518138223</v>
      </c>
      <c r="I46">
        <f t="shared" si="3"/>
        <v>198.4788251156819</v>
      </c>
      <c r="J46">
        <f t="shared" si="4"/>
        <v>-89.168528920083261</v>
      </c>
      <c r="K46">
        <f t="shared" si="5"/>
        <v>-33.631874310550245</v>
      </c>
      <c r="L46">
        <f t="shared" si="6"/>
        <v>-8.8921383839773345</v>
      </c>
      <c r="M46">
        <f t="shared" si="7"/>
        <v>3.340789242140052</v>
      </c>
      <c r="O46">
        <f t="shared" si="8"/>
        <v>70.127072743211102</v>
      </c>
    </row>
    <row r="47" spans="1:15" x14ac:dyDescent="0.25">
      <c r="A47" s="7">
        <f t="shared" si="11"/>
        <v>0.18750000000000017</v>
      </c>
      <c r="B47" s="7">
        <v>362.597418</v>
      </c>
      <c r="C47" s="7">
        <f t="shared" si="9"/>
        <v>362.6643498759222</v>
      </c>
      <c r="D47" s="7">
        <f t="shared" si="10"/>
        <v>4.4798760144639377E-3</v>
      </c>
      <c r="I47">
        <f t="shared" si="3"/>
        <v>198.4788251156819</v>
      </c>
      <c r="J47">
        <f t="shared" si="4"/>
        <v>-96.690431353097011</v>
      </c>
      <c r="K47">
        <f t="shared" si="5"/>
        <v>-35.932322938346807</v>
      </c>
      <c r="L47">
        <f t="shared" si="6"/>
        <v>-7.6177052603182727</v>
      </c>
      <c r="M47">
        <f t="shared" si="7"/>
        <v>0.94645626506235947</v>
      </c>
      <c r="O47">
        <f t="shared" si="8"/>
        <v>59.184821828982173</v>
      </c>
    </row>
    <row r="48" spans="1:15" x14ac:dyDescent="0.25">
      <c r="A48" s="7">
        <f t="shared" si="11"/>
        <v>0.19166666666666685</v>
      </c>
      <c r="B48" s="7">
        <v>348.74890399999998</v>
      </c>
      <c r="C48" s="7">
        <f t="shared" si="9"/>
        <v>352.40323032643664</v>
      </c>
      <c r="D48" s="7">
        <f t="shared" si="10"/>
        <v>13.354100900088055</v>
      </c>
      <c r="I48">
        <f t="shared" si="3"/>
        <v>198.4788251156819</v>
      </c>
      <c r="J48">
        <f t="shared" si="4"/>
        <v>-103.94731203464136</v>
      </c>
      <c r="K48">
        <f t="shared" si="5"/>
        <v>-37.839089516708839</v>
      </c>
      <c r="L48">
        <f t="shared" si="6"/>
        <v>-6.1556989514358502</v>
      </c>
      <c r="M48">
        <f t="shared" si="7"/>
        <v>-1.4892413923995804</v>
      </c>
      <c r="O48">
        <f t="shared" si="8"/>
        <v>49.047483220496275</v>
      </c>
    </row>
    <row r="49" spans="1:15" x14ac:dyDescent="0.25">
      <c r="A49" s="7">
        <f t="shared" si="11"/>
        <v>0.19583333333333353</v>
      </c>
      <c r="B49" s="7">
        <v>335.69023399999998</v>
      </c>
      <c r="C49" s="7">
        <f t="shared" si="9"/>
        <v>341.32827383353907</v>
      </c>
      <c r="D49" s="7">
        <f t="shared" si="10"/>
        <v>31.787493164573561</v>
      </c>
      <c r="I49">
        <f t="shared" si="3"/>
        <v>198.4788251156819</v>
      </c>
      <c r="J49">
        <f t="shared" si="4"/>
        <v>-110.91928035918785</v>
      </c>
      <c r="K49">
        <f t="shared" si="5"/>
        <v>-39.331283111987283</v>
      </c>
      <c r="L49">
        <f t="shared" si="6"/>
        <v>-4.5421189047755339</v>
      </c>
      <c r="M49">
        <f t="shared" si="7"/>
        <v>-3.8598520548406228</v>
      </c>
      <c r="O49">
        <f t="shared" si="8"/>
        <v>39.826290684890608</v>
      </c>
    </row>
    <row r="50" spans="1:15" x14ac:dyDescent="0.25">
      <c r="A50" s="7">
        <f t="shared" si="11"/>
        <v>0.20000000000000021</v>
      </c>
      <c r="B50" s="7">
        <v>322.98217499999998</v>
      </c>
      <c r="C50" s="7">
        <f t="shared" si="9"/>
        <v>329.54451533950794</v>
      </c>
      <c r="D50" s="7">
        <f t="shared" si="10"/>
        <v>43.064310731533382</v>
      </c>
      <c r="I50">
        <f t="shared" si="3"/>
        <v>198.4788251156819</v>
      </c>
      <c r="J50">
        <f t="shared" si="4"/>
        <v>-117.58722664617444</v>
      </c>
      <c r="K50">
        <f t="shared" si="5"/>
        <v>-40.392554938890655</v>
      </c>
      <c r="L50">
        <f t="shared" si="6"/>
        <v>-2.8166968162512513</v>
      </c>
      <c r="M50">
        <f t="shared" si="7"/>
        <v>-6.0617686608600279</v>
      </c>
      <c r="O50">
        <f t="shared" si="8"/>
        <v>31.620578053505522</v>
      </c>
    </row>
    <row r="51" spans="1:15" x14ac:dyDescent="0.25">
      <c r="A51" s="7">
        <f t="shared" si="11"/>
        <v>0.20416666666666689</v>
      </c>
      <c r="B51" s="7">
        <v>311.23656399999999</v>
      </c>
      <c r="C51" s="7">
        <f t="shared" si="9"/>
        <v>317.17396848362671</v>
      </c>
      <c r="D51" s="7">
        <f t="shared" si="10"/>
        <v>35.252772002190696</v>
      </c>
      <c r="I51">
        <f t="shared" si="3"/>
        <v>198.4788251156819</v>
      </c>
      <c r="J51">
        <f t="shared" si="4"/>
        <v>-123.93287451831179</v>
      </c>
      <c r="K51">
        <f t="shared" si="5"/>
        <v>-41.011277481198007</v>
      </c>
      <c r="L51">
        <f t="shared" si="6"/>
        <v>-1.0219183040300774</v>
      </c>
      <c r="M51">
        <f t="shared" si="7"/>
        <v>-7.998756888806593</v>
      </c>
      <c r="O51">
        <f t="shared" si="8"/>
        <v>24.513997923335427</v>
      </c>
    </row>
    <row r="52" spans="1:15" x14ac:dyDescent="0.25">
      <c r="A52" s="7">
        <f t="shared" si="11"/>
        <v>0.20833333333333356</v>
      </c>
      <c r="B52" s="7">
        <v>303.34911099999999</v>
      </c>
      <c r="C52" s="7">
        <f t="shared" si="9"/>
        <v>304.35273609550126</v>
      </c>
      <c r="D52" s="7">
        <f t="shared" si="10"/>
        <v>1.00726333231992</v>
      </c>
      <c r="I52">
        <f t="shared" si="3"/>
        <v>198.4788251156819</v>
      </c>
      <c r="J52">
        <f t="shared" si="4"/>
        <v>-129.93883099586293</v>
      </c>
      <c r="K52">
        <f t="shared" si="5"/>
        <v>-41.180671885259798</v>
      </c>
      <c r="L52">
        <f t="shared" si="6"/>
        <v>0.79802322838872242</v>
      </c>
      <c r="M52">
        <f t="shared" si="7"/>
        <v>-9.5861610584182948</v>
      </c>
      <c r="O52">
        <f t="shared" si="8"/>
        <v>18.5711844045296</v>
      </c>
    </row>
    <row r="53" spans="1:15" x14ac:dyDescent="0.25">
      <c r="A53" s="7">
        <f t="shared" si="11"/>
        <v>0.21250000000000024</v>
      </c>
      <c r="B53" s="7">
        <v>286.43408399999998</v>
      </c>
      <c r="C53" s="7">
        <f t="shared" si="9"/>
        <v>291.2274446055489</v>
      </c>
      <c r="D53" s="7">
        <f t="shared" si="10"/>
        <v>22.976305894828233</v>
      </c>
      <c r="I53">
        <f t="shared" si="3"/>
        <v>198.4788251156819</v>
      </c>
      <c r="J53">
        <f t="shared" si="4"/>
        <v>-135.58863416959178</v>
      </c>
      <c r="K53">
        <f t="shared" si="5"/>
        <v>-40.898882230537069</v>
      </c>
      <c r="L53">
        <f t="shared" si="6"/>
        <v>2.5983147804373412</v>
      </c>
      <c r="M53">
        <f t="shared" si="7"/>
        <v>-10.754603990272805</v>
      </c>
      <c r="O53">
        <f t="shared" si="8"/>
        <v>13.835019505717582</v>
      </c>
    </row>
    <row r="54" spans="1:15" x14ac:dyDescent="0.25">
      <c r="A54" s="7">
        <f t="shared" si="11"/>
        <v>0.21666666666666692</v>
      </c>
      <c r="B54" s="7">
        <v>283.19023700000002</v>
      </c>
      <c r="C54" s="7">
        <f t="shared" si="9"/>
        <v>277.95113599375662</v>
      </c>
      <c r="D54" s="7">
        <f t="shared" si="10"/>
        <v>27.448179353620628</v>
      </c>
      <c r="I54">
        <f t="shared" si="3"/>
        <v>198.4788251156819</v>
      </c>
      <c r="J54">
        <f t="shared" si="4"/>
        <v>-140.8667983217122</v>
      </c>
      <c r="K54">
        <f t="shared" si="5"/>
        <v>-40.168995863455244</v>
      </c>
      <c r="L54">
        <f t="shared" si="6"/>
        <v>4.3346271992792307</v>
      </c>
      <c r="M54">
        <f t="shared" si="7"/>
        <v>-11.453019121436814</v>
      </c>
      <c r="O54">
        <f t="shared" si="8"/>
        <v>10.324639008356879</v>
      </c>
    </row>
    <row r="55" spans="1:15" x14ac:dyDescent="0.25">
      <c r="A55" s="7">
        <f t="shared" si="11"/>
        <v>0.2208333333333336</v>
      </c>
      <c r="B55" s="7">
        <v>264.60970800000001</v>
      </c>
      <c r="C55" s="7">
        <f t="shared" si="9"/>
        <v>264.67877763535205</v>
      </c>
      <c r="D55" s="7">
        <f t="shared" si="10"/>
        <v>4.7706145276633022E-3</v>
      </c>
      <c r="I55">
        <f t="shared" si="3"/>
        <v>198.4788251156819</v>
      </c>
      <c r="J55">
        <f t="shared" si="4"/>
        <v>-145.7588563711638</v>
      </c>
      <c r="K55">
        <f t="shared" si="5"/>
        <v>-38.999009571790609</v>
      </c>
      <c r="L55">
        <f t="shared" si="6"/>
        <v>5.9642067106719638</v>
      </c>
      <c r="M55">
        <f t="shared" si="7"/>
        <v>-11.650882359310826</v>
      </c>
      <c r="O55">
        <f t="shared" si="8"/>
        <v>8.034283524088627</v>
      </c>
    </row>
    <row r="56" spans="1:15" x14ac:dyDescent="0.25">
      <c r="A56" s="7">
        <f t="shared" si="11"/>
        <v>0.22500000000000028</v>
      </c>
      <c r="B56" s="7">
        <v>259.43916300000001</v>
      </c>
      <c r="C56" s="7">
        <f t="shared" si="9"/>
        <v>251.56257032729198</v>
      </c>
      <c r="D56" s="7">
        <f t="shared" si="10"/>
        <v>62.0407121317578</v>
      </c>
      <c r="I56">
        <f t="shared" si="3"/>
        <v>198.4788251156819</v>
      </c>
      <c r="J56">
        <f t="shared" si="4"/>
        <v>-150.25139952687601</v>
      </c>
      <c r="K56">
        <f t="shared" si="5"/>
        <v>-37.401741970190017</v>
      </c>
      <c r="L56">
        <f t="shared" si="6"/>
        <v>7.4469276587807203</v>
      </c>
      <c r="M56">
        <f t="shared" si="7"/>
        <v>-11.339546130946594</v>
      </c>
      <c r="O56">
        <f t="shared" si="8"/>
        <v>6.9330651464499944</v>
      </c>
    </row>
    <row r="57" spans="1:15" x14ac:dyDescent="0.25">
      <c r="A57" s="7">
        <f t="shared" si="11"/>
        <v>0.22916666666666696</v>
      </c>
      <c r="B57" s="7">
        <v>237.35230899999999</v>
      </c>
      <c r="C57" s="7">
        <f t="shared" si="9"/>
        <v>238.74724694044525</v>
      </c>
      <c r="D57" s="7">
        <f t="shared" si="10"/>
        <v>1.9458518576936636</v>
      </c>
      <c r="I57">
        <f t="shared" si="3"/>
        <v>198.4788251156819</v>
      </c>
      <c r="J57">
        <f t="shared" si="4"/>
        <v>-154.33211404033179</v>
      </c>
      <c r="K57">
        <f t="shared" si="5"/>
        <v>-35.39469305674632</v>
      </c>
      <c r="L57">
        <f t="shared" si="6"/>
        <v>8.746280532994362</v>
      </c>
      <c r="M57">
        <f t="shared" si="7"/>
        <v>-10.532617323480608</v>
      </c>
      <c r="O57">
        <f t="shared" si="8"/>
        <v>6.9656812281175462</v>
      </c>
    </row>
    <row r="58" spans="1:15" x14ac:dyDescent="0.25">
      <c r="A58" s="7">
        <f t="shared" si="11"/>
        <v>0.23333333333333364</v>
      </c>
      <c r="B58" s="7">
        <v>238.841758</v>
      </c>
      <c r="C58" s="7">
        <f t="shared" si="9"/>
        <v>226.36555792621533</v>
      </c>
      <c r="D58" s="7">
        <f t="shared" si="10"/>
        <v>155.65556828110454</v>
      </c>
      <c r="I58">
        <f t="shared" si="3"/>
        <v>198.4788251156819</v>
      </c>
      <c r="J58">
        <f t="shared" si="4"/>
        <v>-157.98981495669668</v>
      </c>
      <c r="K58">
        <f t="shared" si="5"/>
        <v>-32.999852479357237</v>
      </c>
      <c r="L58">
        <f t="shared" si="6"/>
        <v>9.8302709532447921</v>
      </c>
      <c r="M58">
        <f t="shared" si="7"/>
        <v>-9.2653625978731604</v>
      </c>
      <c r="O58">
        <f t="shared" si="8"/>
        <v>8.054066034999618</v>
      </c>
    </row>
    <row r="59" spans="1:15" x14ac:dyDescent="0.25">
      <c r="A59" s="7">
        <f t="shared" si="11"/>
        <v>0.23750000000000032</v>
      </c>
      <c r="B59" s="7">
        <v>217.80753200000001</v>
      </c>
      <c r="C59" s="7">
        <f t="shared" si="9"/>
        <v>214.53413506819928</v>
      </c>
      <c r="D59" s="7">
        <f t="shared" si="10"/>
        <v>10.71512747312245</v>
      </c>
      <c r="I59">
        <f t="shared" si="3"/>
        <v>198.4788251156819</v>
      </c>
      <c r="J59">
        <f t="shared" si="4"/>
        <v>-161.21447677200271</v>
      </c>
      <c r="K59">
        <f t="shared" si="5"/>
        <v>-30.243458612541204</v>
      </c>
      <c r="L59">
        <f t="shared" si="6"/>
        <v>10.672207477827483</v>
      </c>
      <c r="M59">
        <f t="shared" si="7"/>
        <v>-7.5931670665961253</v>
      </c>
      <c r="O59">
        <f t="shared" si="8"/>
        <v>10.099930142369343</v>
      </c>
    </row>
    <row r="60" spans="1:15" x14ac:dyDescent="0.25">
      <c r="A60" s="7">
        <f t="shared" si="11"/>
        <v>0.241666666666667</v>
      </c>
      <c r="B60" s="7">
        <v>209.919895</v>
      </c>
      <c r="C60" s="7">
        <f t="shared" si="9"/>
        <v>203.34991154497143</v>
      </c>
      <c r="D60" s="7">
        <f t="shared" si="10"/>
        <v>43.164682599349057</v>
      </c>
      <c r="I60">
        <f t="shared" si="3"/>
        <v>198.4788251156819</v>
      </c>
      <c r="J60">
        <f t="shared" si="4"/>
        <v>-163.99726091235755</v>
      </c>
      <c r="K60">
        <f t="shared" si="5"/>
        <v>-27.155711084315577</v>
      </c>
      <c r="L60">
        <f t="shared" si="6"/>
        <v>11.251358835280122</v>
      </c>
      <c r="M60">
        <f t="shared" si="7"/>
        <v>-5.589113698450733</v>
      </c>
      <c r="O60">
        <f t="shared" si="8"/>
        <v>12.988098255838166</v>
      </c>
    </row>
    <row r="61" spans="1:15" x14ac:dyDescent="0.25">
      <c r="A61" s="7">
        <f t="shared" si="11"/>
        <v>0.24583333333333368</v>
      </c>
      <c r="B61" s="7">
        <v>200.71593300000001</v>
      </c>
      <c r="C61" s="7">
        <f t="shared" si="9"/>
        <v>192.88725507119807</v>
      </c>
      <c r="D61" s="7">
        <f t="shared" si="10"/>
        <v>61.288198112910592</v>
      </c>
      <c r="I61">
        <f t="shared" si="3"/>
        <v>198.4788251156819</v>
      </c>
      <c r="J61">
        <f t="shared" si="4"/>
        <v>-166.33053995986145</v>
      </c>
      <c r="K61">
        <f t="shared" si="5"/>
        <v>-23.770439902752301</v>
      </c>
      <c r="L61">
        <f t="shared" si="6"/>
        <v>11.553464397089041</v>
      </c>
      <c r="M61">
        <f t="shared" si="7"/>
        <v>-3.3407892421399348</v>
      </c>
      <c r="O61">
        <f t="shared" si="8"/>
        <v>16.590520408017252</v>
      </c>
    </row>
    <row r="62" spans="1:15" x14ac:dyDescent="0.25">
      <c r="A62" s="7">
        <f t="shared" si="11"/>
        <v>0.25000000000000033</v>
      </c>
      <c r="B62" s="7">
        <v>184.06393299999999</v>
      </c>
      <c r="C62" s="7">
        <f t="shared" si="9"/>
        <v>183.19594247874247</v>
      </c>
      <c r="D62" s="7">
        <f t="shared" si="10"/>
        <v>0.75340754499290985</v>
      </c>
      <c r="I62">
        <f t="shared" si="3"/>
        <v>198.4788251156819</v>
      </c>
      <c r="J62">
        <f t="shared" si="4"/>
        <v>-168.20791855882948</v>
      </c>
      <c r="K62">
        <f t="shared" si="5"/>
        <v>-20.124734807330196</v>
      </c>
      <c r="L62">
        <f t="shared" si="6"/>
        <v>11.571085321691635</v>
      </c>
      <c r="M62">
        <f t="shared" si="7"/>
        <v>-0.94645626506227842</v>
      </c>
      <c r="O62">
        <f t="shared" si="8"/>
        <v>20.770800806151588</v>
      </c>
    </row>
    <row r="63" spans="1:15" x14ac:dyDescent="0.25">
      <c r="A63" s="7">
        <f t="shared" si="11"/>
        <v>0.25416666666666698</v>
      </c>
      <c r="B63" s="7">
        <v>173.72229300000001</v>
      </c>
      <c r="C63" s="7">
        <f t="shared" si="9"/>
        <v>174.30006977397551</v>
      </c>
      <c r="D63" s="7">
        <f t="shared" si="10"/>
        <v>0.33382600054553674</v>
      </c>
      <c r="I63">
        <f t="shared" si="3"/>
        <v>198.4788251156819</v>
      </c>
      <c r="J63">
        <f t="shared" si="4"/>
        <v>-169.62425094501674</v>
      </c>
      <c r="K63">
        <f t="shared" si="5"/>
        <v>-16.258538905987447</v>
      </c>
      <c r="L63">
        <f t="shared" si="6"/>
        <v>11.303787723443694</v>
      </c>
      <c r="M63">
        <f t="shared" si="7"/>
        <v>1.4892413923996612</v>
      </c>
      <c r="O63">
        <f t="shared" si="8"/>
        <v>25.38906438052107</v>
      </c>
    </row>
    <row r="64" spans="1:15" x14ac:dyDescent="0.25">
      <c r="A64" s="7">
        <f t="shared" si="11"/>
        <v>0.25833333333333364</v>
      </c>
      <c r="B64" s="7">
        <v>160.749956</v>
      </c>
      <c r="C64" s="7">
        <f t="shared" si="9"/>
        <v>166.19795291745083</v>
      </c>
      <c r="D64" s="7">
        <f t="shared" si="10"/>
        <v>29.68067041255382</v>
      </c>
      <c r="I64">
        <f t="shared" si="3"/>
        <v>198.4788251156819</v>
      </c>
      <c r="J64">
        <f t="shared" si="4"/>
        <v>-170.57565504980087</v>
      </c>
      <c r="K64">
        <f t="shared" si="5"/>
        <v>-12.214211050072702</v>
      </c>
      <c r="L64">
        <f t="shared" si="6"/>
        <v>10.758153356323954</v>
      </c>
      <c r="M64">
        <f t="shared" si="7"/>
        <v>3.8598520548406805</v>
      </c>
      <c r="O64">
        <f t="shared" si="8"/>
        <v>30.306964426972961</v>
      </c>
    </row>
    <row r="65" spans="1:15" x14ac:dyDescent="0.25">
      <c r="A65" s="7">
        <f t="shared" si="11"/>
        <v>0.26250000000000029</v>
      </c>
      <c r="B65" s="7">
        <v>159.87387100000001</v>
      </c>
      <c r="C65" s="7">
        <f t="shared" si="9"/>
        <v>158.86303297848934</v>
      </c>
      <c r="D65" s="7">
        <f t="shared" si="10"/>
        <v>1.0217935057315954</v>
      </c>
      <c r="I65">
        <f t="shared" si="3"/>
        <v>198.4788251156819</v>
      </c>
      <c r="J65">
        <f t="shared" si="4"/>
        <v>-171.05952314066192</v>
      </c>
      <c r="K65">
        <f t="shared" si="5"/>
        <v>-8.0360617419053799</v>
      </c>
      <c r="L65">
        <f t="shared" si="6"/>
        <v>9.9476175493075321</v>
      </c>
      <c r="M65">
        <f t="shared" si="7"/>
        <v>6.0617686608600616</v>
      </c>
      <c r="O65">
        <f t="shared" si="8"/>
        <v>35.39262644328219</v>
      </c>
    </row>
    <row r="66" spans="1:15" x14ac:dyDescent="0.25">
      <c r="A66" s="7">
        <f t="shared" si="11"/>
        <v>0.26666666666666694</v>
      </c>
      <c r="B66" s="7">
        <v>147.253243</v>
      </c>
      <c r="C66" s="7">
        <f t="shared" ref="C66:C97" si="12">G$5 + G$6*SIN(F$4*A66+G$10)+G$7*SIN(2*F$4*A66+G$11)+G$8*SIN(3*F$4*A66+G$12)+G$9*SIN(4*F$4*A66+G$13)</f>
        <v>152.24575671493551</v>
      </c>
      <c r="D66" s="7">
        <f t="shared" ref="D66:D97" si="13">(B66-C66)^2</f>
        <v>24.92519319381919</v>
      </c>
      <c r="I66">
        <f t="shared" si="3"/>
        <v>198.4788251156819</v>
      </c>
      <c r="J66">
        <f t="shared" si="4"/>
        <v>-171.07452896879607</v>
      </c>
      <c r="K66">
        <f t="shared" si="5"/>
        <v>-3.7698676596397105</v>
      </c>
      <c r="L66">
        <f t="shared" si="6"/>
        <v>8.8921383839773096</v>
      </c>
      <c r="M66">
        <f t="shared" si="7"/>
        <v>7.9987568888066072</v>
      </c>
      <c r="O66">
        <f t="shared" si="8"/>
        <v>40.525323760030034</v>
      </c>
    </row>
    <row r="67" spans="1:15" x14ac:dyDescent="0.25">
      <c r="A67" s="7">
        <f t="shared" ref="A67:A98" si="14">1/240+A66</f>
        <v>0.27083333333333359</v>
      </c>
      <c r="B67" s="7">
        <v>146.90251000000001</v>
      </c>
      <c r="C67" s="7">
        <f t="shared" si="12"/>
        <v>146.27636186804034</v>
      </c>
      <c r="D67" s="7">
        <f t="shared" si="13"/>
        <v>0.3920614831565804</v>
      </c>
      <c r="I67">
        <f t="shared" ref="I67:I121" si="15">G$5</f>
        <v>198.4788251156819</v>
      </c>
      <c r="J67">
        <f t="shared" ref="J67:J121" si="16">G$6*COS(F$4*A67+G$10)</f>
        <v>-170.62063140427148</v>
      </c>
      <c r="K67">
        <f t="shared" ref="K67:K121" si="17">G$7*COS(2*F$4*A67+G$11)</f>
        <v>0.53762988160049652</v>
      </c>
      <c r="L67">
        <f t="shared" ref="L67:L121" si="18">G$8*COS(3*F$4*A67+G$12)</f>
        <v>7.6177052603182274</v>
      </c>
      <c r="M67">
        <f t="shared" ref="M67:M121" si="19">G$9*COS(4*F$4*A67+G$13)</f>
        <v>9.5861610584183072</v>
      </c>
      <c r="O67">
        <f t="shared" ref="O67:O121" si="20">SUM(I67:M67)</f>
        <v>45.599689911747447</v>
      </c>
    </row>
    <row r="68" spans="1:15" x14ac:dyDescent="0.25">
      <c r="A68" s="7">
        <f t="shared" si="14"/>
        <v>0.27500000000000024</v>
      </c>
      <c r="B68" s="7">
        <v>139.71490499999999</v>
      </c>
      <c r="C68" s="7">
        <f t="shared" si="12"/>
        <v>140.86845736964014</v>
      </c>
      <c r="D68" s="7">
        <f t="shared" si="13"/>
        <v>1.3306830695024112</v>
      </c>
      <c r="I68">
        <f t="shared" si="15"/>
        <v>198.4788251156819</v>
      </c>
      <c r="J68">
        <f t="shared" si="16"/>
        <v>-169.69907454876247</v>
      </c>
      <c r="K68">
        <f t="shared" si="17"/>
        <v>4.8392370373516025</v>
      </c>
      <c r="L68">
        <f t="shared" si="18"/>
        <v>6.1556989514358174</v>
      </c>
      <c r="M68">
        <f t="shared" si="19"/>
        <v>10.754603990272804</v>
      </c>
      <c r="O68">
        <f t="shared" si="20"/>
        <v>50.529290545979656</v>
      </c>
    </row>
    <row r="69" spans="1:15" x14ac:dyDescent="0.25">
      <c r="A69" s="7">
        <f t="shared" si="14"/>
        <v>0.2791666666666669</v>
      </c>
      <c r="B69" s="7">
        <v>129.63675000000001</v>
      </c>
      <c r="C69" s="7">
        <f t="shared" si="12"/>
        <v>135.92325395395994</v>
      </c>
      <c r="D69" s="7">
        <f t="shared" si="13"/>
        <v>39.520131963153915</v>
      </c>
      <c r="I69">
        <f t="shared" si="15"/>
        <v>198.4788251156819</v>
      </c>
      <c r="J69">
        <f t="shared" si="16"/>
        <v>-168.3123843255533</v>
      </c>
      <c r="K69">
        <f t="shared" si="17"/>
        <v>9.0878244994460307</v>
      </c>
      <c r="L69">
        <f t="shared" si="18"/>
        <v>4.5421189047755162</v>
      </c>
      <c r="M69">
        <f t="shared" si="19"/>
        <v>11.45301912143681</v>
      </c>
      <c r="O69">
        <f t="shared" si="20"/>
        <v>55.249403315786957</v>
      </c>
    </row>
    <row r="70" spans="1:15" x14ac:dyDescent="0.25">
      <c r="A70" s="7">
        <f t="shared" si="14"/>
        <v>0.28333333333333355</v>
      </c>
      <c r="B70" s="7">
        <v>123.589296</v>
      </c>
      <c r="C70" s="7">
        <f t="shared" si="12"/>
        <v>131.33427188901851</v>
      </c>
      <c r="D70" s="7">
        <f t="shared" si="13"/>
        <v>59.984651521477986</v>
      </c>
      <c r="I70">
        <f t="shared" si="15"/>
        <v>198.4788251156819</v>
      </c>
      <c r="J70">
        <f t="shared" si="16"/>
        <v>-166.4643615561582</v>
      </c>
      <c r="K70">
        <f t="shared" si="17"/>
        <v>13.236843854575024</v>
      </c>
      <c r="L70">
        <f t="shared" si="18"/>
        <v>2.8166968162512327</v>
      </c>
      <c r="M70">
        <f t="shared" si="19"/>
        <v>11.650882359310826</v>
      </c>
      <c r="O70">
        <f t="shared" si="20"/>
        <v>59.718886589660791</v>
      </c>
    </row>
    <row r="71" spans="1:15" x14ac:dyDescent="0.25">
      <c r="A71" s="7">
        <f t="shared" si="14"/>
        <v>0.2875000000000002</v>
      </c>
      <c r="B71" s="7">
        <v>126.83122</v>
      </c>
      <c r="C71" s="7">
        <f t="shared" si="12"/>
        <v>126.99233098334761</v>
      </c>
      <c r="D71" s="7">
        <f t="shared" si="13"/>
        <v>2.5956748955234539E-2</v>
      </c>
      <c r="I71">
        <f t="shared" si="15"/>
        <v>198.4788251156819</v>
      </c>
      <c r="J71">
        <f t="shared" si="16"/>
        <v>-164.16007154253361</v>
      </c>
      <c r="K71">
        <f t="shared" si="17"/>
        <v>17.240837578445575</v>
      </c>
      <c r="L71">
        <f t="shared" si="18"/>
        <v>1.0219183040300788</v>
      </c>
      <c r="M71">
        <f t="shared" si="19"/>
        <v>11.339546130946603</v>
      </c>
      <c r="O71">
        <f t="shared" si="20"/>
        <v>63.921055586570546</v>
      </c>
    </row>
    <row r="72" spans="1:15" x14ac:dyDescent="0.25">
      <c r="A72" s="7">
        <f t="shared" si="14"/>
        <v>0.29166666666666685</v>
      </c>
      <c r="B72" s="7">
        <v>116.840191</v>
      </c>
      <c r="C72" s="7">
        <f t="shared" si="12"/>
        <v>122.79061466667952</v>
      </c>
      <c r="D72" s="7">
        <f t="shared" si="13"/>
        <v>35.407541812979652</v>
      </c>
      <c r="I72">
        <f t="shared" si="15"/>
        <v>198.4788251156819</v>
      </c>
      <c r="J72">
        <f t="shared" si="16"/>
        <v>-161.40583018343759</v>
      </c>
      <c r="K72">
        <f t="shared" si="17"/>
        <v>21.055937077929528</v>
      </c>
      <c r="L72">
        <f t="shared" si="18"/>
        <v>-0.79802322838870055</v>
      </c>
      <c r="M72">
        <f t="shared" si="19"/>
        <v>10.532617323480634</v>
      </c>
      <c r="O72">
        <f t="shared" si="20"/>
        <v>67.863526105265777</v>
      </c>
    </row>
    <row r="73" spans="1:15" x14ac:dyDescent="0.25">
      <c r="A73" s="7">
        <f t="shared" si="14"/>
        <v>0.2958333333333335</v>
      </c>
      <c r="B73" s="7">
        <v>115.175361</v>
      </c>
      <c r="C73" s="7">
        <f t="shared" si="12"/>
        <v>118.62959542178477</v>
      </c>
      <c r="D73" s="7">
        <f t="shared" si="13"/>
        <v>11.931735440642802</v>
      </c>
      <c r="I73">
        <f t="shared" si="15"/>
        <v>198.4788251156819</v>
      </c>
      <c r="J73">
        <f t="shared" si="16"/>
        <v>-158.20918666299045</v>
      </c>
      <c r="K73">
        <f t="shared" si="17"/>
        <v>24.640343324549519</v>
      </c>
      <c r="L73">
        <f t="shared" si="18"/>
        <v>-2.5983147804372995</v>
      </c>
      <c r="M73">
        <f t="shared" si="19"/>
        <v>9.2653625978732119</v>
      </c>
      <c r="O73">
        <f t="shared" si="20"/>
        <v>71.577029594676887</v>
      </c>
    </row>
    <row r="74" spans="1:15" x14ac:dyDescent="0.25">
      <c r="A74" s="7">
        <f t="shared" si="14"/>
        <v>0.30000000000000016</v>
      </c>
      <c r="B74" s="7">
        <v>111.75628399999999</v>
      </c>
      <c r="C74" s="7">
        <f t="shared" si="12"/>
        <v>114.42161341219182</v>
      </c>
      <c r="D74" s="7">
        <f t="shared" si="13"/>
        <v>7.1039808754948117</v>
      </c>
      <c r="I74">
        <f t="shared" si="15"/>
        <v>198.4788251156819</v>
      </c>
      <c r="J74">
        <f t="shared" si="16"/>
        <v>-154.57890275888582</v>
      </c>
      <c r="K74">
        <f t="shared" si="17"/>
        <v>27.954784813382417</v>
      </c>
      <c r="L74">
        <f t="shared" si="18"/>
        <v>-4.3346271992791721</v>
      </c>
      <c r="M74">
        <f t="shared" si="19"/>
        <v>7.5931670665962052</v>
      </c>
      <c r="O74">
        <f t="shared" si="20"/>
        <v>75.11324703749554</v>
      </c>
    </row>
    <row r="75" spans="1:15" x14ac:dyDescent="0.25">
      <c r="A75" s="7">
        <f t="shared" si="14"/>
        <v>0.30416666666666681</v>
      </c>
      <c r="B75" s="7">
        <v>110.792615</v>
      </c>
      <c r="C75" s="7">
        <f t="shared" si="12"/>
        <v>110.09491366790326</v>
      </c>
      <c r="D75" s="7">
        <f t="shared" si="13"/>
        <v>0.48678714880956764</v>
      </c>
      <c r="I75">
        <f t="shared" si="15"/>
        <v>198.4788251156819</v>
      </c>
      <c r="J75">
        <f t="shared" si="16"/>
        <v>-150.52492882696691</v>
      </c>
      <c r="K75">
        <f t="shared" si="17"/>
        <v>30.962947829885145</v>
      </c>
      <c r="L75">
        <f t="shared" si="18"/>
        <v>-5.9642067106718919</v>
      </c>
      <c r="M75">
        <f t="shared" si="19"/>
        <v>5.5891136984508432</v>
      </c>
      <c r="O75">
        <f t="shared" si="20"/>
        <v>78.541751106379081</v>
      </c>
    </row>
    <row r="76" spans="1:15" x14ac:dyDescent="0.25">
      <c r="A76" s="7">
        <f t="shared" si="14"/>
        <v>0.30833333333333346</v>
      </c>
      <c r="B76" s="7">
        <v>103.167883</v>
      </c>
      <c r="C76" s="7">
        <f t="shared" si="12"/>
        <v>105.59696913094854</v>
      </c>
      <c r="D76" s="7">
        <f t="shared" si="13"/>
        <v>5.9004594315665164</v>
      </c>
      <c r="I76">
        <f t="shared" si="15"/>
        <v>198.4788251156819</v>
      </c>
      <c r="J76">
        <f t="shared" si="16"/>
        <v>-146.05837652799272</v>
      </c>
      <c r="K76">
        <f t="shared" si="17"/>
        <v>33.631874310550216</v>
      </c>
      <c r="L76">
        <f t="shared" si="18"/>
        <v>-7.4469276587806563</v>
      </c>
      <c r="M76">
        <f t="shared" si="19"/>
        <v>3.3407892421400747</v>
      </c>
      <c r="O76">
        <f t="shared" si="20"/>
        <v>81.94618448159882</v>
      </c>
    </row>
    <row r="77" spans="1:15" x14ac:dyDescent="0.25">
      <c r="A77" s="7">
        <f t="shared" si="14"/>
        <v>0.31250000000000011</v>
      </c>
      <c r="B77" s="7">
        <v>106.23524999999999</v>
      </c>
      <c r="C77" s="7">
        <f t="shared" si="12"/>
        <v>100.8969463301286</v>
      </c>
      <c r="D77" s="7">
        <f t="shared" si="13"/>
        <v>28.497486071762388</v>
      </c>
      <c r="I77">
        <f t="shared" si="15"/>
        <v>198.4788251156819</v>
      </c>
      <c r="J77">
        <f t="shared" si="16"/>
        <v>-141.19148837134856</v>
      </c>
      <c r="K77">
        <f t="shared" si="17"/>
        <v>35.932322938346786</v>
      </c>
      <c r="L77">
        <f t="shared" si="18"/>
        <v>-8.7462805329942928</v>
      </c>
      <c r="M77">
        <f t="shared" si="19"/>
        <v>0.94645626506240366</v>
      </c>
      <c r="O77">
        <f t="shared" si="20"/>
        <v>85.419835414748249</v>
      </c>
    </row>
    <row r="78" spans="1:15" x14ac:dyDescent="0.25">
      <c r="A78" s="7">
        <f t="shared" si="14"/>
        <v>0.31666666666666676</v>
      </c>
      <c r="B78" s="7">
        <v>102.11547</v>
      </c>
      <c r="C78" s="7">
        <f t="shared" si="12"/>
        <v>95.987206225322282</v>
      </c>
      <c r="D78" s="7">
        <f t="shared" si="13"/>
        <v>37.555616892027217</v>
      </c>
      <c r="I78">
        <f t="shared" si="15"/>
        <v>198.4788251156819</v>
      </c>
      <c r="J78">
        <f t="shared" si="16"/>
        <v>-135.93760415917865</v>
      </c>
      <c r="K78">
        <f t="shared" si="17"/>
        <v>37.839089516708803</v>
      </c>
      <c r="L78">
        <f t="shared" si="18"/>
        <v>-9.8302709532447263</v>
      </c>
      <c r="M78">
        <f t="shared" si="19"/>
        <v>-1.4892413923995369</v>
      </c>
      <c r="O78">
        <f t="shared" si="20"/>
        <v>89.060798127567807</v>
      </c>
    </row>
    <row r="79" spans="1:15" x14ac:dyDescent="0.25">
      <c r="A79" s="7">
        <f t="shared" si="14"/>
        <v>0.32083333333333341</v>
      </c>
      <c r="B79" s="7">
        <v>95.717892000000006</v>
      </c>
      <c r="C79" s="7">
        <f t="shared" si="12"/>
        <v>90.883773333893529</v>
      </c>
      <c r="D79" s="7">
        <f t="shared" si="13"/>
        <v>23.368703277999064</v>
      </c>
      <c r="I79">
        <f t="shared" si="15"/>
        <v>198.4788251156819</v>
      </c>
      <c r="J79">
        <f t="shared" si="16"/>
        <v>-130.31112442291544</v>
      </c>
      <c r="K79">
        <f t="shared" si="17"/>
        <v>39.331283111987233</v>
      </c>
      <c r="L79">
        <f t="shared" si="18"/>
        <v>-10.672207477827444</v>
      </c>
      <c r="M79">
        <f t="shared" si="19"/>
        <v>-3.8598520548405419</v>
      </c>
      <c r="O79">
        <f t="shared" si="20"/>
        <v>92.966924272085706</v>
      </c>
    </row>
    <row r="80" spans="1:15" x14ac:dyDescent="0.25">
      <c r="A80" s="7">
        <f t="shared" si="14"/>
        <v>0.32500000000000007</v>
      </c>
      <c r="B80" s="7">
        <v>90.108846999999997</v>
      </c>
      <c r="C80" s="7">
        <f t="shared" si="12"/>
        <v>85.625749908630198</v>
      </c>
      <c r="D80" s="7">
        <f t="shared" si="13"/>
        <v>20.098159530648356</v>
      </c>
      <c r="I80">
        <f t="shared" si="15"/>
        <v>198.4788251156819</v>
      </c>
      <c r="J80">
        <f t="shared" si="16"/>
        <v>-124.32747095242414</v>
      </c>
      <c r="K80">
        <f t="shared" si="17"/>
        <v>40.392554938890633</v>
      </c>
      <c r="L80">
        <f t="shared" si="18"/>
        <v>-11.25135883528009</v>
      </c>
      <c r="M80">
        <f t="shared" si="19"/>
        <v>-6.0617686608599541</v>
      </c>
      <c r="O80">
        <f t="shared" si="20"/>
        <v>97.230781606008364</v>
      </c>
    </row>
    <row r="81" spans="1:15" x14ac:dyDescent="0.25">
      <c r="A81" s="7">
        <f t="shared" si="14"/>
        <v>0.32916666666666672</v>
      </c>
      <c r="B81" s="7">
        <v>88.004660999999999</v>
      </c>
      <c r="C81" s="7">
        <f t="shared" si="12"/>
        <v>80.273696821206229</v>
      </c>
      <c r="D81" s="7">
        <f t="shared" si="13"/>
        <v>59.767807133792417</v>
      </c>
      <c r="I81">
        <f t="shared" si="15"/>
        <v>198.4788251156819</v>
      </c>
      <c r="J81">
        <f t="shared" si="16"/>
        <v>-118.00304452594891</v>
      </c>
      <c r="K81">
        <f t="shared" si="17"/>
        <v>41.011277481197986</v>
      </c>
      <c r="L81">
        <f t="shared" si="18"/>
        <v>-11.553464397089032</v>
      </c>
      <c r="M81">
        <f t="shared" si="19"/>
        <v>-7.9987568888065015</v>
      </c>
      <c r="O81">
        <f t="shared" si="20"/>
        <v>101.93483678503544</v>
      </c>
    </row>
    <row r="82" spans="1:15" x14ac:dyDescent="0.25">
      <c r="A82" s="7">
        <f t="shared" si="14"/>
        <v>0.33333333333333337</v>
      </c>
      <c r="B82" s="7">
        <v>77.224704000000003</v>
      </c>
      <c r="C82" s="7">
        <f t="shared" si="12"/>
        <v>74.907046999423841</v>
      </c>
      <c r="D82" s="7">
        <f t="shared" si="13"/>
        <v>5.3715339723196909</v>
      </c>
      <c r="I82">
        <f t="shared" si="15"/>
        <v>198.4788251156819</v>
      </c>
      <c r="J82">
        <f t="shared" si="16"/>
        <v>-111.35517995671898</v>
      </c>
      <c r="K82">
        <f t="shared" si="17"/>
        <v>41.180671885259798</v>
      </c>
      <c r="L82">
        <f t="shared" si="18"/>
        <v>-11.571085321691644</v>
      </c>
      <c r="M82">
        <f t="shared" si="19"/>
        <v>-9.5861610584182344</v>
      </c>
      <c r="O82">
        <f t="shared" si="20"/>
        <v>107.14707066411285</v>
      </c>
    </row>
    <row r="83" spans="1:15" x14ac:dyDescent="0.25">
      <c r="A83" s="7">
        <f t="shared" si="14"/>
        <v>0.33750000000000002</v>
      </c>
      <c r="B83" s="7">
        <v>71.177676000000005</v>
      </c>
      <c r="C83" s="7">
        <f t="shared" si="12"/>
        <v>69.620658874236085</v>
      </c>
      <c r="D83" s="7">
        <f t="shared" si="13"/>
        <v>2.4243023299221393</v>
      </c>
      <c r="I83">
        <f t="shared" si="15"/>
        <v>198.4788251156819</v>
      </c>
      <c r="J83">
        <f t="shared" si="16"/>
        <v>-104.40209857943148</v>
      </c>
      <c r="K83">
        <f t="shared" si="17"/>
        <v>40.898882230537104</v>
      </c>
      <c r="L83">
        <f t="shared" si="18"/>
        <v>-11.303787723443723</v>
      </c>
      <c r="M83">
        <f t="shared" si="19"/>
        <v>-10.754603990272749</v>
      </c>
      <c r="O83">
        <f t="shared" si="20"/>
        <v>112.91721705307106</v>
      </c>
    </row>
    <row r="84" spans="1:15" x14ac:dyDescent="0.25">
      <c r="A84" s="7">
        <f t="shared" si="14"/>
        <v>0.34166666666666667</v>
      </c>
      <c r="B84" s="7">
        <v>69.42398</v>
      </c>
      <c r="C84" s="7">
        <f t="shared" si="12"/>
        <v>64.520654521143626</v>
      </c>
      <c r="D84" s="7">
        <f t="shared" si="13"/>
        <v>24.042600751602087</v>
      </c>
      <c r="I84">
        <f t="shared" si="15"/>
        <v>198.4788251156819</v>
      </c>
      <c r="J84">
        <f t="shared" si="16"/>
        <v>-97.162858306838515</v>
      </c>
      <c r="K84">
        <f t="shared" si="17"/>
        <v>40.168995863455301</v>
      </c>
      <c r="L84">
        <f t="shared" si="18"/>
        <v>-10.758153356324</v>
      </c>
      <c r="M84">
        <f t="shared" si="19"/>
        <v>-11.453019121436787</v>
      </c>
      <c r="O84">
        <f t="shared" si="20"/>
        <v>119.27379019453791</v>
      </c>
    </row>
    <row r="85" spans="1:15" x14ac:dyDescent="0.25">
      <c r="A85" s="7">
        <f t="shared" si="14"/>
        <v>0.34583333333333333</v>
      </c>
      <c r="B85" s="7">
        <v>58.818793999999997</v>
      </c>
      <c r="C85" s="7">
        <f t="shared" si="12"/>
        <v>59.719718418640674</v>
      </c>
      <c r="D85" s="7">
        <f t="shared" si="13"/>
        <v>0.81166480810304276</v>
      </c>
      <c r="I85">
        <f t="shared" si="15"/>
        <v>198.4788251156819</v>
      </c>
      <c r="J85">
        <f t="shared" si="16"/>
        <v>-89.657301393334109</v>
      </c>
      <c r="K85">
        <f t="shared" si="17"/>
        <v>38.999009571790708</v>
      </c>
      <c r="L85">
        <f t="shared" si="18"/>
        <v>-9.9476175493076067</v>
      </c>
      <c r="M85">
        <f t="shared" si="19"/>
        <v>-11.650882359310829</v>
      </c>
      <c r="O85">
        <f t="shared" si="20"/>
        <v>126.22203338552006</v>
      </c>
    </row>
    <row r="86" spans="1:15" x14ac:dyDescent="0.25">
      <c r="A86" s="7">
        <f t="shared" si="14"/>
        <v>0.35</v>
      </c>
      <c r="B86" s="7">
        <v>51.983325999999998</v>
      </c>
      <c r="C86" s="7">
        <f t="shared" si="12"/>
        <v>55.332056633791574</v>
      </c>
      <c r="D86" s="7">
        <f t="shared" si="13"/>
        <v>11.213996857694127</v>
      </c>
      <c r="I86">
        <f t="shared" si="15"/>
        <v>198.4788251156819</v>
      </c>
      <c r="J86">
        <f t="shared" si="16"/>
        <v>-81.906000048713054</v>
      </c>
      <c r="K86">
        <f t="shared" si="17"/>
        <v>37.401741970190137</v>
      </c>
      <c r="L86">
        <f t="shared" si="18"/>
        <v>-8.8921383839773895</v>
      </c>
      <c r="M86">
        <f t="shared" si="19"/>
        <v>-11.339546130946633</v>
      </c>
      <c r="O86">
        <f t="shared" si="20"/>
        <v>133.74288252223494</v>
      </c>
    </row>
    <row r="87" spans="1:15" x14ac:dyDescent="0.25">
      <c r="A87" s="7">
        <f t="shared" si="14"/>
        <v>0.35416666666666663</v>
      </c>
      <c r="B87" s="7">
        <v>47.425443000000001</v>
      </c>
      <c r="C87" s="7">
        <f t="shared" si="12"/>
        <v>51.468231732122661</v>
      </c>
      <c r="D87" s="7">
        <f t="shared" si="13"/>
        <v>16.344140732577937</v>
      </c>
      <c r="I87">
        <f t="shared" si="15"/>
        <v>198.4788251156819</v>
      </c>
      <c r="J87">
        <f t="shared" si="16"/>
        <v>-73.930200051174879</v>
      </c>
      <c r="K87">
        <f t="shared" si="17"/>
        <v>35.394693056746512</v>
      </c>
      <c r="L87">
        <f t="shared" si="18"/>
        <v>-7.6177052603183215</v>
      </c>
      <c r="M87">
        <f t="shared" si="19"/>
        <v>-10.532617323480697</v>
      </c>
      <c r="O87">
        <f t="shared" si="20"/>
        <v>141.79299553745449</v>
      </c>
    </row>
    <row r="88" spans="1:15" x14ac:dyDescent="0.25">
      <c r="A88" s="7">
        <f t="shared" si="14"/>
        <v>0.35833333333333328</v>
      </c>
      <c r="B88" s="7">
        <v>49.440761999999999</v>
      </c>
      <c r="C88" s="7">
        <f t="shared" si="12"/>
        <v>48.230095102688153</v>
      </c>
      <c r="D88" s="7">
        <f t="shared" si="13"/>
        <v>1.4657143362466918</v>
      </c>
      <c r="I88">
        <f t="shared" si="15"/>
        <v>198.4788251156819</v>
      </c>
      <c r="J88">
        <f t="shared" si="16"/>
        <v>-65.751762514121481</v>
      </c>
      <c r="K88">
        <f t="shared" si="17"/>
        <v>32.999852479357436</v>
      </c>
      <c r="L88">
        <f t="shared" si="18"/>
        <v>-6.155698951435923</v>
      </c>
      <c r="M88">
        <f t="shared" si="19"/>
        <v>-9.2653625978732759</v>
      </c>
      <c r="O88">
        <f t="shared" si="20"/>
        <v>150.30585353160865</v>
      </c>
    </row>
    <row r="89" spans="1:15" x14ac:dyDescent="0.25">
      <c r="A89" s="7">
        <f t="shared" si="14"/>
        <v>0.36249999999999993</v>
      </c>
      <c r="B89" s="7">
        <v>35.768850999999998</v>
      </c>
      <c r="C89" s="7">
        <f t="shared" si="12"/>
        <v>45.706035383544545</v>
      </c>
      <c r="D89" s="7">
        <f t="shared" si="13"/>
        <v>98.747633472561631</v>
      </c>
      <c r="I89">
        <f t="shared" si="15"/>
        <v>198.4788251156819</v>
      </c>
      <c r="J89">
        <f t="shared" si="16"/>
        <v>-57.393103966366013</v>
      </c>
      <c r="K89">
        <f t="shared" si="17"/>
        <v>30.243458612541481</v>
      </c>
      <c r="L89">
        <f t="shared" si="18"/>
        <v>-4.5421189047756316</v>
      </c>
      <c r="M89">
        <f t="shared" si="19"/>
        <v>-7.5931670665963003</v>
      </c>
      <c r="O89">
        <f t="shared" si="20"/>
        <v>159.19389379048542</v>
      </c>
    </row>
    <row r="90" spans="1:15" x14ac:dyDescent="0.25">
      <c r="A90" s="7">
        <f t="shared" si="14"/>
        <v>0.36666666666666659</v>
      </c>
      <c r="B90" s="7">
        <v>42.605051000000003</v>
      </c>
      <c r="C90" s="7">
        <f t="shared" si="12"/>
        <v>43.96674936337201</v>
      </c>
      <c r="D90" s="7">
        <f t="shared" si="13"/>
        <v>1.8542224328100019</v>
      </c>
      <c r="I90">
        <f t="shared" si="15"/>
        <v>198.4788251156819</v>
      </c>
      <c r="J90">
        <f t="shared" si="16"/>
        <v>-48.877134909984328</v>
      </c>
      <c r="K90">
        <f t="shared" si="17"/>
        <v>27.155711084315882</v>
      </c>
      <c r="L90">
        <f t="shared" si="18"/>
        <v>-2.8166968162513739</v>
      </c>
      <c r="M90">
        <f t="shared" si="19"/>
        <v>-5.5891136984509346</v>
      </c>
      <c r="O90">
        <f t="shared" si="20"/>
        <v>168.35159077531111</v>
      </c>
    </row>
    <row r="91" spans="1:15" x14ac:dyDescent="0.25">
      <c r="A91" s="7">
        <f t="shared" si="14"/>
        <v>0.37083333333333324</v>
      </c>
      <c r="B91" s="7">
        <v>35.593071999999999</v>
      </c>
      <c r="C91" s="7">
        <f t="shared" si="12"/>
        <v>43.061720615156709</v>
      </c>
      <c r="D91" s="7">
        <f t="shared" si="13"/>
        <v>55.780712136682233</v>
      </c>
      <c r="I91">
        <f t="shared" si="15"/>
        <v>198.4788251156819</v>
      </c>
      <c r="J91">
        <f t="shared" si="16"/>
        <v>-40.227197024222512</v>
      </c>
      <c r="K91">
        <f t="shared" si="17"/>
        <v>23.770439902752695</v>
      </c>
      <c r="L91">
        <f t="shared" si="18"/>
        <v>-1.0219183040302238</v>
      </c>
      <c r="M91">
        <f t="shared" si="19"/>
        <v>-3.340789242140195</v>
      </c>
      <c r="O91">
        <f t="shared" si="20"/>
        <v>177.65936044804164</v>
      </c>
    </row>
    <row r="92" spans="1:15" x14ac:dyDescent="0.25">
      <c r="A92" s="7">
        <f t="shared" si="14"/>
        <v>0.37499999999999989</v>
      </c>
      <c r="B92" s="7">
        <v>39.712364000000001</v>
      </c>
      <c r="C92" s="7">
        <f t="shared" si="12"/>
        <v>43.016562058951884</v>
      </c>
      <c r="D92" s="7">
        <f t="shared" si="13"/>
        <v>10.91772481278139</v>
      </c>
      <c r="I92">
        <f t="shared" si="15"/>
        <v>198.4788251156819</v>
      </c>
      <c r="J92">
        <f t="shared" si="16"/>
        <v>-31.466999187575485</v>
      </c>
      <c r="K92">
        <f t="shared" si="17"/>
        <v>20.124734807330615</v>
      </c>
      <c r="L92">
        <f t="shared" si="18"/>
        <v>0.79802322838857576</v>
      </c>
      <c r="M92">
        <f t="shared" si="19"/>
        <v>-0.94645626506254954</v>
      </c>
      <c r="O92">
        <f t="shared" si="20"/>
        <v>186.98812769876307</v>
      </c>
    </row>
    <row r="93" spans="1:15" x14ac:dyDescent="0.25">
      <c r="A93" s="7">
        <f t="shared" si="14"/>
        <v>0.37916666666666654</v>
      </c>
      <c r="B93" s="7">
        <v>40.239027999999998</v>
      </c>
      <c r="C93" s="7">
        <f t="shared" si="12"/>
        <v>43.831342865096843</v>
      </c>
      <c r="D93" s="7">
        <f t="shared" si="13"/>
        <v>12.904726089995769</v>
      </c>
      <c r="I93">
        <f t="shared" si="15"/>
        <v>198.4788251156819</v>
      </c>
      <c r="J93">
        <f t="shared" si="16"/>
        <v>-22.620552493399462</v>
      </c>
      <c r="K93">
        <f t="shared" si="17"/>
        <v>16.258538905987855</v>
      </c>
      <c r="L93">
        <f t="shared" si="18"/>
        <v>2.5983147804371778</v>
      </c>
      <c r="M93">
        <f t="shared" si="19"/>
        <v>1.4892413923994119</v>
      </c>
      <c r="O93">
        <f t="shared" si="20"/>
        <v>196.20436770110686</v>
      </c>
    </row>
    <row r="94" spans="1:15" x14ac:dyDescent="0.25">
      <c r="A94" s="7">
        <f t="shared" si="14"/>
        <v>0.38333333333333319</v>
      </c>
      <c r="B94" s="7">
        <v>50.054340000000003</v>
      </c>
      <c r="C94" s="7">
        <f t="shared" si="12"/>
        <v>45.479979098847622</v>
      </c>
      <c r="D94" s="7">
        <f t="shared" si="13"/>
        <v>20.924777653991629</v>
      </c>
      <c r="I94">
        <f t="shared" si="15"/>
        <v>198.4788251156819</v>
      </c>
      <c r="J94">
        <f t="shared" si="16"/>
        <v>-13.712104437174508</v>
      </c>
      <c r="K94">
        <f t="shared" si="17"/>
        <v>12.214211050073162</v>
      </c>
      <c r="L94">
        <f t="shared" si="18"/>
        <v>4.3346271992790557</v>
      </c>
      <c r="M94">
        <f t="shared" si="19"/>
        <v>3.8598520548404234</v>
      </c>
      <c r="O94">
        <f t="shared" si="20"/>
        <v>205.17541098270004</v>
      </c>
    </row>
    <row r="95" spans="1:15" x14ac:dyDescent="0.25">
      <c r="A95" s="7">
        <f t="shared" si="14"/>
        <v>0.38749999999999984</v>
      </c>
      <c r="B95" s="7">
        <v>49.177674000000003</v>
      </c>
      <c r="C95" s="7">
        <f t="shared" si="12"/>
        <v>47.910722999826078</v>
      </c>
      <c r="D95" s="7">
        <f t="shared" si="13"/>
        <v>1.6051648368417102</v>
      </c>
      <c r="I95">
        <f t="shared" si="15"/>
        <v>198.4788251156819</v>
      </c>
      <c r="J95">
        <f t="shared" si="16"/>
        <v>-4.7660724558038012</v>
      </c>
      <c r="K95">
        <f t="shared" si="17"/>
        <v>8.0360617419058151</v>
      </c>
      <c r="L95">
        <f t="shared" si="18"/>
        <v>5.9642067106717835</v>
      </c>
      <c r="M95">
        <f t="shared" si="19"/>
        <v>6.0617686608598467</v>
      </c>
      <c r="O95">
        <f t="shared" si="20"/>
        <v>213.77478977331558</v>
      </c>
    </row>
    <row r="96" spans="1:15" x14ac:dyDescent="0.25">
      <c r="A96" s="7">
        <f t="shared" si="14"/>
        <v>0.3916666666666665</v>
      </c>
      <c r="B96" s="7">
        <v>50.142473000000003</v>
      </c>
      <c r="C96" s="7">
        <f t="shared" si="12"/>
        <v>51.047739664660611</v>
      </c>
      <c r="D96" s="7">
        <f t="shared" si="13"/>
        <v>0.81950773414574252</v>
      </c>
      <c r="I96">
        <f t="shared" si="15"/>
        <v>198.4788251156819</v>
      </c>
      <c r="J96">
        <f t="shared" si="16"/>
        <v>4.1930229988824781</v>
      </c>
      <c r="K96">
        <f t="shared" si="17"/>
        <v>3.7698676596401888</v>
      </c>
      <c r="L96">
        <f t="shared" si="18"/>
        <v>7.4469276587805444</v>
      </c>
      <c r="M96">
        <f t="shared" si="19"/>
        <v>7.9987568888064091</v>
      </c>
      <c r="O96">
        <f t="shared" si="20"/>
        <v>221.88740032179152</v>
      </c>
    </row>
    <row r="97" spans="1:15" x14ac:dyDescent="0.25">
      <c r="A97" s="7">
        <f t="shared" si="14"/>
        <v>0.39583333333333315</v>
      </c>
      <c r="B97" s="7">
        <v>60.396864999999998</v>
      </c>
      <c r="C97" s="7">
        <f t="shared" si="12"/>
        <v>54.793714109958792</v>
      </c>
      <c r="D97" s="7">
        <f t="shared" si="13"/>
        <v>31.395299896569561</v>
      </c>
      <c r="I97">
        <f t="shared" si="15"/>
        <v>198.4788251156819</v>
      </c>
      <c r="J97">
        <f t="shared" si="16"/>
        <v>13.140625668982427</v>
      </c>
      <c r="K97">
        <f t="shared" si="17"/>
        <v>-0.53762988160005254</v>
      </c>
      <c r="L97">
        <f t="shared" si="18"/>
        <v>8.746280532994211</v>
      </c>
      <c r="M97">
        <f t="shared" si="19"/>
        <v>9.5861610584181633</v>
      </c>
      <c r="O97">
        <f t="shared" si="20"/>
        <v>229.41426249447665</v>
      </c>
    </row>
    <row r="98" spans="1:15" x14ac:dyDescent="0.25">
      <c r="A98" s="7">
        <f t="shared" si="14"/>
        <v>0.3999999999999998</v>
      </c>
      <c r="B98" s="7">
        <v>62.324570000000001</v>
      </c>
      <c r="C98" s="7">
        <f t="shared" ref="C98:C121" si="21">G$5 + G$6*SIN(F$4*A98+G$10)+G$7*SIN(2*F$4*A98+G$11)+G$8*SIN(3*F$4*A98+G$12)+G$9*SIN(4*F$4*A98+G$13)</f>
        <v>59.033388174788925</v>
      </c>
      <c r="D98" s="7">
        <f t="shared" ref="D98:D121" si="22">(B98-C98)^2</f>
        <v>10.831877806599712</v>
      </c>
      <c r="I98">
        <f t="shared" si="15"/>
        <v>198.4788251156819</v>
      </c>
      <c r="J98">
        <f t="shared" si="16"/>
        <v>22.052210797517233</v>
      </c>
      <c r="K98">
        <f t="shared" si="17"/>
        <v>-4.8392370373511255</v>
      </c>
      <c r="L98">
        <f t="shared" si="18"/>
        <v>9.8302709532446606</v>
      </c>
      <c r="M98">
        <f t="shared" si="19"/>
        <v>10.754603990272699</v>
      </c>
      <c r="O98">
        <f t="shared" si="20"/>
        <v>236.27667381936536</v>
      </c>
    </row>
    <row r="99" spans="1:15" x14ac:dyDescent="0.25">
      <c r="A99" s="7">
        <f t="shared" ref="A99:A121" si="23">1/240+A98</f>
        <v>0.40416666666666645</v>
      </c>
      <c r="B99" s="7">
        <v>70.300645000000003</v>
      </c>
      <c r="C99" s="7">
        <f t="shared" si="21"/>
        <v>63.637887321801131</v>
      </c>
      <c r="D99" s="7">
        <f t="shared" si="22"/>
        <v>44.392339878398026</v>
      </c>
      <c r="I99">
        <f t="shared" si="15"/>
        <v>198.4788251156819</v>
      </c>
      <c r="J99">
        <f t="shared" si="16"/>
        <v>30.903352349086582</v>
      </c>
      <c r="K99">
        <f t="shared" si="17"/>
        <v>-9.0878244994455972</v>
      </c>
      <c r="L99">
        <f t="shared" si="18"/>
        <v>10.672207477827394</v>
      </c>
      <c r="M99">
        <f t="shared" si="19"/>
        <v>11.453019121436764</v>
      </c>
      <c r="O99">
        <f t="shared" si="20"/>
        <v>242.41957956458705</v>
      </c>
    </row>
    <row r="100" spans="1:15" x14ac:dyDescent="0.25">
      <c r="A100" s="7">
        <f t="shared" si="23"/>
        <v>0.4083333333333331</v>
      </c>
      <c r="B100" s="7">
        <v>61.097721</v>
      </c>
      <c r="C100" s="7">
        <f t="shared" si="21"/>
        <v>68.469663784843362</v>
      </c>
      <c r="D100" s="7">
        <f t="shared" si="22"/>
        <v>54.34554042300411</v>
      </c>
      <c r="I100">
        <f t="shared" si="15"/>
        <v>198.4788251156819</v>
      </c>
      <c r="J100">
        <f t="shared" si="16"/>
        <v>39.669789959932757</v>
      </c>
      <c r="K100">
        <f t="shared" si="17"/>
        <v>-13.236843854574536</v>
      </c>
      <c r="L100">
        <f t="shared" si="18"/>
        <v>11.25135883528006</v>
      </c>
      <c r="M100">
        <f t="shared" si="19"/>
        <v>11.650882359310833</v>
      </c>
      <c r="O100">
        <f t="shared" si="20"/>
        <v>247.814012415631</v>
      </c>
    </row>
    <row r="101" spans="1:15" x14ac:dyDescent="0.25">
      <c r="A101" s="7">
        <f t="shared" si="23"/>
        <v>0.41249999999999976</v>
      </c>
      <c r="B101" s="7">
        <v>79.765803000000005</v>
      </c>
      <c r="C101" s="7">
        <f t="shared" si="21"/>
        <v>73.387856113987297</v>
      </c>
      <c r="D101" s="7">
        <f t="shared" si="22"/>
        <v>40.678206480799204</v>
      </c>
      <c r="I101">
        <f t="shared" si="15"/>
        <v>198.4788251156819</v>
      </c>
      <c r="J101">
        <f t="shared" si="16"/>
        <v>48.327495433912055</v>
      </c>
      <c r="K101">
        <f t="shared" si="17"/>
        <v>-17.24083757844517</v>
      </c>
      <c r="L101">
        <f t="shared" si="18"/>
        <v>11.553464397089018</v>
      </c>
      <c r="M101">
        <f t="shared" si="19"/>
        <v>11.339546130946662</v>
      </c>
      <c r="O101">
        <f t="shared" si="20"/>
        <v>252.45849349918447</v>
      </c>
    </row>
    <row r="102" spans="1:15" x14ac:dyDescent="0.25">
      <c r="A102" s="7">
        <f t="shared" si="23"/>
        <v>0.41666666666666641</v>
      </c>
      <c r="B102" s="7">
        <v>75.471709000000004</v>
      </c>
      <c r="C102" s="7">
        <f t="shared" si="21"/>
        <v>78.253847105541851</v>
      </c>
      <c r="D102" s="7">
        <f t="shared" si="22"/>
        <v>7.7402924383079776</v>
      </c>
      <c r="I102">
        <f t="shared" si="15"/>
        <v>198.4788251156819</v>
      </c>
      <c r="J102">
        <f t="shared" si="16"/>
        <v>56.852738602109731</v>
      </c>
      <c r="K102">
        <f t="shared" si="17"/>
        <v>-21.055937077929084</v>
      </c>
      <c r="L102">
        <f t="shared" si="18"/>
        <v>11.571085321691653</v>
      </c>
      <c r="M102">
        <f t="shared" si="19"/>
        <v>10.532617323480752</v>
      </c>
      <c r="O102">
        <f t="shared" si="20"/>
        <v>256.37932928503494</v>
      </c>
    </row>
    <row r="103" spans="1:15" x14ac:dyDescent="0.25">
      <c r="A103" s="7">
        <f t="shared" si="23"/>
        <v>0.42083333333333306</v>
      </c>
      <c r="B103" s="7">
        <v>86.339922000000001</v>
      </c>
      <c r="C103" s="7">
        <f t="shared" si="21"/>
        <v>82.936793140087531</v>
      </c>
      <c r="D103" s="7">
        <f t="shared" si="22"/>
        <v>11.581286037169154</v>
      </c>
      <c r="I103">
        <f t="shared" si="15"/>
        <v>198.4788251156819</v>
      </c>
      <c r="J103">
        <f t="shared" si="16"/>
        <v>65.222152365584435</v>
      </c>
      <c r="K103">
        <f t="shared" si="17"/>
        <v>-24.640343324549104</v>
      </c>
      <c r="L103">
        <f t="shared" si="18"/>
        <v>11.303787723443751</v>
      </c>
      <c r="M103">
        <f t="shared" si="19"/>
        <v>9.2653625978733771</v>
      </c>
      <c r="O103">
        <f t="shared" si="20"/>
        <v>259.62978447803437</v>
      </c>
    </row>
    <row r="104" spans="1:15" x14ac:dyDescent="0.25">
      <c r="A104" s="7">
        <f t="shared" si="23"/>
        <v>0.42499999999999971</v>
      </c>
      <c r="B104" s="7">
        <v>88.881448000000006</v>
      </c>
      <c r="C104" s="7">
        <f t="shared" si="21"/>
        <v>87.31889846430586</v>
      </c>
      <c r="D104" s="7">
        <f t="shared" si="22"/>
        <v>2.4415610514979904</v>
      </c>
      <c r="I104">
        <f t="shared" si="15"/>
        <v>198.4788251156819</v>
      </c>
      <c r="J104">
        <f t="shared" si="16"/>
        <v>73.412796742961589</v>
      </c>
      <c r="K104">
        <f t="shared" si="17"/>
        <v>-27.954784813382091</v>
      </c>
      <c r="L104">
        <f t="shared" si="18"/>
        <v>10.758153356324055</v>
      </c>
      <c r="M104">
        <f t="shared" si="19"/>
        <v>7.5931670665963953</v>
      </c>
      <c r="O104">
        <f t="shared" si="20"/>
        <v>262.28815746818179</v>
      </c>
    </row>
    <row r="105" spans="1:15" x14ac:dyDescent="0.25">
      <c r="A105" s="7">
        <f t="shared" si="23"/>
        <v>0.42916666666666636</v>
      </c>
      <c r="B105" s="7">
        <v>90.020529999999994</v>
      </c>
      <c r="C105" s="7">
        <f t="shared" si="21"/>
        <v>91.300217918259804</v>
      </c>
      <c r="D105" s="7">
        <f t="shared" si="22"/>
        <v>1.6376011681401272</v>
      </c>
      <c r="I105">
        <f t="shared" si="15"/>
        <v>198.4788251156819</v>
      </c>
      <c r="J105">
        <f t="shared" si="16"/>
        <v>81.402221747327204</v>
      </c>
      <c r="K105">
        <f t="shared" si="17"/>
        <v>-30.962947829884801</v>
      </c>
      <c r="L105">
        <f t="shared" si="18"/>
        <v>9.9476175493076706</v>
      </c>
      <c r="M105">
        <f t="shared" si="19"/>
        <v>5.5891136984510821</v>
      </c>
      <c r="O105">
        <f t="shared" si="20"/>
        <v>264.45483028088302</v>
      </c>
    </row>
    <row r="106" spans="1:15" x14ac:dyDescent="0.25">
      <c r="A106" s="7">
        <f t="shared" si="23"/>
        <v>0.43333333333333302</v>
      </c>
      <c r="B106" s="7">
        <v>92.475144</v>
      </c>
      <c r="C106" s="7">
        <f t="shared" si="21"/>
        <v>94.802790603347063</v>
      </c>
      <c r="D106" s="7">
        <f t="shared" si="22"/>
        <v>5.417938710073118</v>
      </c>
      <c r="I106">
        <f t="shared" si="15"/>
        <v>198.4788251156819</v>
      </c>
      <c r="J106">
        <f t="shared" si="16"/>
        <v>89.168528920082466</v>
      </c>
      <c r="K106">
        <f t="shared" si="17"/>
        <v>-33.631874310549961</v>
      </c>
      <c r="L106">
        <f t="shared" si="18"/>
        <v>8.8921383839774695</v>
      </c>
      <c r="M106">
        <f t="shared" si="19"/>
        <v>3.3407892421403154</v>
      </c>
      <c r="O106">
        <f t="shared" si="20"/>
        <v>266.24840735133216</v>
      </c>
    </row>
    <row r="107" spans="1:15" x14ac:dyDescent="0.25">
      <c r="A107" s="7">
        <f t="shared" si="23"/>
        <v>0.43749999999999967</v>
      </c>
      <c r="B107" s="7">
        <v>94.403183999999996</v>
      </c>
      <c r="C107" s="7">
        <f t="shared" si="21"/>
        <v>97.773934199213528</v>
      </c>
      <c r="D107" s="7">
        <f t="shared" si="22"/>
        <v>11.361956905498065</v>
      </c>
      <c r="I107">
        <f t="shared" si="15"/>
        <v>198.4788251156819</v>
      </c>
      <c r="J107">
        <f t="shared" si="16"/>
        <v>96.69043135309623</v>
      </c>
      <c r="K107">
        <f t="shared" si="17"/>
        <v>-35.93232293834653</v>
      </c>
      <c r="L107">
        <f t="shared" si="18"/>
        <v>7.6177052603184308</v>
      </c>
      <c r="M107">
        <f t="shared" si="19"/>
        <v>0.94645626506267477</v>
      </c>
      <c r="O107">
        <f t="shared" si="20"/>
        <v>267.80109505581271</v>
      </c>
    </row>
    <row r="108" spans="1:15" x14ac:dyDescent="0.25">
      <c r="A108" s="7">
        <f t="shared" si="23"/>
        <v>0.44166666666666632</v>
      </c>
      <c r="B108" s="7">
        <v>103.868464</v>
      </c>
      <c r="C108" s="7">
        <f t="shared" si="21"/>
        <v>100.18856391456892</v>
      </c>
      <c r="D108" s="7">
        <f t="shared" si="22"/>
        <v>13.541664638755716</v>
      </c>
      <c r="I108">
        <f t="shared" si="15"/>
        <v>198.4788251156819</v>
      </c>
      <c r="J108">
        <f t="shared" si="16"/>
        <v>103.94731203464062</v>
      </c>
      <c r="K108">
        <f t="shared" si="17"/>
        <v>-37.839089516708633</v>
      </c>
      <c r="L108">
        <f t="shared" si="18"/>
        <v>6.1556989514360279</v>
      </c>
      <c r="M108">
        <f t="shared" si="19"/>
        <v>-1.4892413923992873</v>
      </c>
      <c r="O108">
        <f t="shared" si="20"/>
        <v>269.25350519265066</v>
      </c>
    </row>
    <row r="109" spans="1:15" x14ac:dyDescent="0.25">
      <c r="A109" s="7">
        <f t="shared" si="23"/>
        <v>0.44583333333333297</v>
      </c>
      <c r="B109" s="7">
        <v>91.511015999999998</v>
      </c>
      <c r="C109" s="7">
        <f t="shared" si="21"/>
        <v>102.05043994336329</v>
      </c>
      <c r="D109" s="7">
        <f t="shared" si="22"/>
        <v>111.07945705793938</v>
      </c>
      <c r="I109">
        <f t="shared" si="15"/>
        <v>198.4788251156819</v>
      </c>
      <c r="J109">
        <f t="shared" si="16"/>
        <v>110.91928035918691</v>
      </c>
      <c r="K109">
        <f t="shared" si="17"/>
        <v>-39.331283111987105</v>
      </c>
      <c r="L109">
        <f t="shared" si="18"/>
        <v>4.5421189047757649</v>
      </c>
      <c r="M109">
        <f t="shared" si="19"/>
        <v>-3.8598520548403052</v>
      </c>
      <c r="O109">
        <f t="shared" si="20"/>
        <v>270.74908921281718</v>
      </c>
    </row>
    <row r="110" spans="1:15" x14ac:dyDescent="0.25">
      <c r="A110" s="7">
        <f t="shared" si="23"/>
        <v>0.44999999999999962</v>
      </c>
      <c r="B110" s="7">
        <v>105.70944</v>
      </c>
      <c r="C110" s="7">
        <f t="shared" si="21"/>
        <v>103.39229110522012</v>
      </c>
      <c r="D110" s="7">
        <f t="shared" si="22"/>
        <v>5.369179000579603</v>
      </c>
      <c r="I110">
        <f t="shared" si="15"/>
        <v>198.4788251156819</v>
      </c>
      <c r="J110">
        <f t="shared" si="16"/>
        <v>117.58722664617355</v>
      </c>
      <c r="K110">
        <f t="shared" si="17"/>
        <v>-40.392554938890541</v>
      </c>
      <c r="L110">
        <f t="shared" si="18"/>
        <v>2.8166968162514956</v>
      </c>
      <c r="M110">
        <f t="shared" si="19"/>
        <v>-6.0617686608597392</v>
      </c>
      <c r="O110">
        <f t="shared" si="20"/>
        <v>272.42842497835665</v>
      </c>
    </row>
    <row r="111" spans="1:15" x14ac:dyDescent="0.25">
      <c r="A111" s="7">
        <f t="shared" si="23"/>
        <v>0.45416666666666627</v>
      </c>
      <c r="B111" s="7">
        <v>105.62127599999999</v>
      </c>
      <c r="C111" s="7">
        <f t="shared" si="21"/>
        <v>104.27480822590746</v>
      </c>
      <c r="D111" s="7">
        <f t="shared" si="22"/>
        <v>1.8129754666696951</v>
      </c>
      <c r="I111">
        <f t="shared" si="15"/>
        <v>198.4788251156819</v>
      </c>
      <c r="J111">
        <f t="shared" si="16"/>
        <v>123.93287451831073</v>
      </c>
      <c r="K111">
        <f t="shared" si="17"/>
        <v>-41.011277481197951</v>
      </c>
      <c r="L111">
        <f t="shared" si="18"/>
        <v>1.0219183040303279</v>
      </c>
      <c r="M111">
        <f t="shared" si="19"/>
        <v>-7.9987568888063185</v>
      </c>
      <c r="O111">
        <f t="shared" si="20"/>
        <v>274.42358356801867</v>
      </c>
    </row>
    <row r="112" spans="1:15" x14ac:dyDescent="0.25">
      <c r="A112" s="7">
        <f t="shared" si="23"/>
        <v>0.45833333333333293</v>
      </c>
      <c r="B112" s="7">
        <v>104.21919800000001</v>
      </c>
      <c r="C112" s="7">
        <f t="shared" si="21"/>
        <v>104.78454682544702</v>
      </c>
      <c r="D112" s="7">
        <f t="shared" si="22"/>
        <v>0.31961929443432235</v>
      </c>
      <c r="I112">
        <f t="shared" si="15"/>
        <v>198.4788251156819</v>
      </c>
      <c r="J112">
        <f t="shared" si="16"/>
        <v>129.93883099586191</v>
      </c>
      <c r="K112">
        <f t="shared" si="17"/>
        <v>-41.180671885259805</v>
      </c>
      <c r="L112">
        <f t="shared" si="18"/>
        <v>-0.79802322838843043</v>
      </c>
      <c r="M112">
        <f t="shared" si="19"/>
        <v>-9.5861610584180923</v>
      </c>
      <c r="O112">
        <f t="shared" si="20"/>
        <v>276.85279993947745</v>
      </c>
    </row>
    <row r="113" spans="1:15" x14ac:dyDescent="0.25">
      <c r="A113" s="7">
        <f t="shared" si="23"/>
        <v>0.46249999999999958</v>
      </c>
      <c r="B113" s="7">
        <v>106.674116</v>
      </c>
      <c r="C113" s="7">
        <f t="shared" si="21"/>
        <v>105.03082289357425</v>
      </c>
      <c r="D113" s="7">
        <f t="shared" si="22"/>
        <v>2.7004122336263734</v>
      </c>
      <c r="I113">
        <f t="shared" si="15"/>
        <v>198.4788251156819</v>
      </c>
      <c r="J113">
        <f t="shared" si="16"/>
        <v>135.58863416959085</v>
      </c>
      <c r="K113">
        <f t="shared" si="17"/>
        <v>-40.898882230537154</v>
      </c>
      <c r="L113">
        <f t="shared" si="18"/>
        <v>-2.5983147804370557</v>
      </c>
      <c r="M113">
        <f t="shared" si="19"/>
        <v>-10.754603990272653</v>
      </c>
      <c r="O113">
        <f t="shared" si="20"/>
        <v>279.81565828402591</v>
      </c>
    </row>
    <row r="114" spans="1:15" x14ac:dyDescent="0.25">
      <c r="A114" s="7">
        <f t="shared" si="23"/>
        <v>0.46666666666666623</v>
      </c>
      <c r="B114" s="7">
        <v>106.585617</v>
      </c>
      <c r="C114" s="7">
        <f t="shared" si="21"/>
        <v>105.14172609272853</v>
      </c>
      <c r="D114" s="7">
        <f t="shared" si="22"/>
        <v>2.0848209521012189</v>
      </c>
      <c r="I114">
        <f t="shared" si="15"/>
        <v>198.4788251156819</v>
      </c>
      <c r="J114">
        <f t="shared" si="16"/>
        <v>140.86679832171131</v>
      </c>
      <c r="K114">
        <f t="shared" si="17"/>
        <v>-40.168995863455415</v>
      </c>
      <c r="L114">
        <f t="shared" si="18"/>
        <v>-4.3346271992789207</v>
      </c>
      <c r="M114">
        <f t="shared" si="19"/>
        <v>-11.453019121436732</v>
      </c>
      <c r="O114">
        <f t="shared" si="20"/>
        <v>283.38898125322214</v>
      </c>
    </row>
    <row r="115" spans="1:15" x14ac:dyDescent="0.25">
      <c r="A115" s="7">
        <f t="shared" si="23"/>
        <v>0.47083333333333288</v>
      </c>
      <c r="B115" s="7">
        <v>110.266774</v>
      </c>
      <c r="C115" s="7">
        <f t="shared" si="21"/>
        <v>105.25940994730014</v>
      </c>
      <c r="D115" s="7">
        <f t="shared" si="22"/>
        <v>25.073694756270726</v>
      </c>
      <c r="I115">
        <f t="shared" si="15"/>
        <v>198.4788251156819</v>
      </c>
      <c r="J115">
        <f t="shared" si="16"/>
        <v>145.75885637116306</v>
      </c>
      <c r="K115">
        <f t="shared" si="17"/>
        <v>-38.99900957179085</v>
      </c>
      <c r="L115">
        <f t="shared" si="18"/>
        <v>-5.964206710671677</v>
      </c>
      <c r="M115">
        <f t="shared" si="19"/>
        <v>-11.650882359310835</v>
      </c>
      <c r="O115">
        <f t="shared" si="20"/>
        <v>287.62358284507155</v>
      </c>
    </row>
    <row r="116" spans="1:15" x14ac:dyDescent="0.25">
      <c r="A116" s="7">
        <f t="shared" si="23"/>
        <v>0.47499999999999953</v>
      </c>
      <c r="B116" s="7">
        <v>100.801861</v>
      </c>
      <c r="C116" s="7">
        <f t="shared" si="21"/>
        <v>105.5348469978214</v>
      </c>
      <c r="D116" s="7">
        <f t="shared" si="22"/>
        <v>22.401156455573449</v>
      </c>
      <c r="I116">
        <f t="shared" si="15"/>
        <v>198.4788251156819</v>
      </c>
      <c r="J116">
        <f t="shared" si="16"/>
        <v>150.25139952687522</v>
      </c>
      <c r="K116">
        <f t="shared" si="17"/>
        <v>-37.401741970190351</v>
      </c>
      <c r="L116">
        <f t="shared" si="18"/>
        <v>-7.4469276587804645</v>
      </c>
      <c r="M116">
        <f t="shared" si="19"/>
        <v>-11.339546130946699</v>
      </c>
      <c r="O116">
        <f t="shared" si="20"/>
        <v>292.54200888263961</v>
      </c>
    </row>
    <row r="117" spans="1:15" x14ac:dyDescent="0.25">
      <c r="A117" s="7">
        <f t="shared" si="23"/>
        <v>0.47916666666666619</v>
      </c>
      <c r="B117" s="7">
        <v>108.864879</v>
      </c>
      <c r="C117" s="7">
        <f t="shared" si="21"/>
        <v>106.12225735873318</v>
      </c>
      <c r="D117" s="7">
        <f t="shared" si="22"/>
        <v>7.5219734671451191</v>
      </c>
      <c r="I117">
        <f t="shared" si="15"/>
        <v>198.4788251156819</v>
      </c>
      <c r="J117">
        <f t="shared" si="16"/>
        <v>154.33211404033105</v>
      </c>
      <c r="K117">
        <f t="shared" si="17"/>
        <v>-35.394693056746739</v>
      </c>
      <c r="L117">
        <f t="shared" si="18"/>
        <v>-8.7462805329941151</v>
      </c>
      <c r="M117">
        <f t="shared" si="19"/>
        <v>-10.532617323480805</v>
      </c>
      <c r="O117">
        <f t="shared" si="20"/>
        <v>298.13734824279135</v>
      </c>
    </row>
    <row r="118" spans="1:15" x14ac:dyDescent="0.25">
      <c r="A118" s="7">
        <f t="shared" si="23"/>
        <v>0.48333333333333284</v>
      </c>
      <c r="B118" s="7">
        <v>105.62152</v>
      </c>
      <c r="C118" s="7">
        <f t="shared" si="21"/>
        <v>107.17343080084471</v>
      </c>
      <c r="D118" s="7">
        <f t="shared" si="22"/>
        <v>2.4084271337784662</v>
      </c>
      <c r="I118">
        <f t="shared" si="15"/>
        <v>198.4788251156819</v>
      </c>
      <c r="J118">
        <f t="shared" si="16"/>
        <v>157.98981495669597</v>
      </c>
      <c r="K118">
        <f t="shared" si="17"/>
        <v>-32.999852479357749</v>
      </c>
      <c r="L118">
        <f t="shared" si="18"/>
        <v>-9.8302709532445931</v>
      </c>
      <c r="M118">
        <f t="shared" si="19"/>
        <v>-9.2653625978734535</v>
      </c>
      <c r="O118">
        <f t="shared" si="20"/>
        <v>304.37315404190207</v>
      </c>
    </row>
    <row r="119" spans="1:15" x14ac:dyDescent="0.25">
      <c r="A119" s="7">
        <f t="shared" si="23"/>
        <v>0.48749999999999949</v>
      </c>
      <c r="B119" s="7">
        <v>107.813137</v>
      </c>
      <c r="C119" s="7">
        <f t="shared" si="21"/>
        <v>108.8321649450192</v>
      </c>
      <c r="D119" s="7">
        <f t="shared" si="22"/>
        <v>1.0384179527300612</v>
      </c>
      <c r="I119">
        <f t="shared" si="15"/>
        <v>198.4788251156819</v>
      </c>
      <c r="J119">
        <f t="shared" si="16"/>
        <v>161.21447677200209</v>
      </c>
      <c r="K119">
        <f t="shared" si="17"/>
        <v>-30.243458612541783</v>
      </c>
      <c r="L119">
        <f t="shared" si="18"/>
        <v>-10.672207477827337</v>
      </c>
      <c r="M119">
        <f t="shared" si="19"/>
        <v>-7.5931670665964912</v>
      </c>
      <c r="O119">
        <f t="shared" si="20"/>
        <v>311.18446873071844</v>
      </c>
    </row>
    <row r="120" spans="1:15" x14ac:dyDescent="0.25">
      <c r="A120" s="7">
        <f t="shared" si="23"/>
        <v>0.49166666666666614</v>
      </c>
      <c r="B120" s="7">
        <v>110.35484700000001</v>
      </c>
      <c r="C120" s="7">
        <f t="shared" si="21"/>
        <v>111.22903535750611</v>
      </c>
      <c r="D120" s="7">
        <f t="shared" si="22"/>
        <v>0.7642052843992122</v>
      </c>
      <c r="I120">
        <f t="shared" si="15"/>
        <v>198.4788251156819</v>
      </c>
      <c r="J120">
        <f t="shared" si="16"/>
        <v>163.99726091235701</v>
      </c>
      <c r="K120">
        <f t="shared" si="17"/>
        <v>-27.15571108431627</v>
      </c>
      <c r="L120">
        <f t="shared" si="18"/>
        <v>-11.25135883528003</v>
      </c>
      <c r="M120">
        <f t="shared" si="19"/>
        <v>-5.5891136984511922</v>
      </c>
      <c r="O120">
        <f t="shared" si="20"/>
        <v>318.47990240999144</v>
      </c>
    </row>
    <row r="121" spans="1:15" x14ac:dyDescent="0.25">
      <c r="A121" s="7">
        <f t="shared" si="23"/>
        <v>0.49583333333333279</v>
      </c>
      <c r="B121" s="7">
        <v>116.752211</v>
      </c>
      <c r="C121" s="7">
        <f t="shared" si="21"/>
        <v>114.47669763081412</v>
      </c>
      <c r="D121" s="7">
        <f t="shared" si="22"/>
        <v>5.1779610933437086</v>
      </c>
      <c r="I121">
        <f t="shared" si="15"/>
        <v>198.4788251156819</v>
      </c>
      <c r="J121">
        <f t="shared" si="16"/>
        <v>166.33053995986103</v>
      </c>
      <c r="K121">
        <f t="shared" si="17"/>
        <v>-23.770439902753058</v>
      </c>
      <c r="L121">
        <f t="shared" si="18"/>
        <v>-11.553464397089009</v>
      </c>
      <c r="M121">
        <f t="shared" si="19"/>
        <v>-3.3407892421404357</v>
      </c>
      <c r="O121">
        <f t="shared" si="20"/>
        <v>326.14467153356043</v>
      </c>
    </row>
  </sheetData>
  <phoneticPr fontId="0" type="noConversion"/>
  <pageMargins left="0.75" right="0.75" top="1" bottom="1" header="0.5" footer="0.5"/>
  <pageSetup orientation="portrait" horizontalDpi="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I1242"/>
  <sheetViews>
    <sheetView workbookViewId="0">
      <selection activeCell="E2" sqref="E2"/>
    </sheetView>
  </sheetViews>
  <sheetFormatPr defaultRowHeight="15.75" x14ac:dyDescent="0.25"/>
  <cols>
    <col min="1" max="2" width="9" style="7"/>
    <col min="3" max="3" width="14.5" style="7" customWidth="1"/>
    <col min="4" max="4" width="9" style="7"/>
    <col min="5" max="5" width="10.75" style="7" customWidth="1"/>
    <col min="23" max="23" width="9" style="18"/>
    <col min="24" max="24" width="12.125" style="6" customWidth="1"/>
    <col min="28" max="29" width="9" style="1"/>
    <col min="30" max="31" width="9" style="12"/>
    <col min="32" max="32" width="13.875" style="1" customWidth="1"/>
    <col min="33" max="33" width="9" style="12"/>
  </cols>
  <sheetData>
    <row r="1" spans="1:35" ht="16.5" thickBot="1" x14ac:dyDescent="0.3">
      <c r="A1" s="27" t="s">
        <v>24</v>
      </c>
      <c r="B1" s="27" t="s">
        <v>179</v>
      </c>
      <c r="C1" s="27" t="s">
        <v>184</v>
      </c>
      <c r="D1" s="27" t="s">
        <v>15</v>
      </c>
      <c r="E1" s="27" t="s">
        <v>16</v>
      </c>
      <c r="U1" t="s">
        <v>26</v>
      </c>
      <c r="W1" s="5"/>
      <c r="Y1" t="s">
        <v>26</v>
      </c>
      <c r="Z1" s="7"/>
      <c r="AB1" s="1" t="s">
        <v>24</v>
      </c>
      <c r="AC1" s="9" t="s">
        <v>28</v>
      </c>
      <c r="AD1" s="8" t="s">
        <v>29</v>
      </c>
      <c r="AE1" s="8"/>
      <c r="AF1" s="1" t="s">
        <v>26</v>
      </c>
      <c r="AG1" s="8" t="s">
        <v>27</v>
      </c>
      <c r="AI1" s="21" t="s">
        <v>160</v>
      </c>
    </row>
    <row r="2" spans="1:35" ht="16.5" thickBot="1" x14ac:dyDescent="0.3">
      <c r="A2" s="7">
        <v>0</v>
      </c>
      <c r="B2" s="7">
        <v>120.78437599999999</v>
      </c>
      <c r="C2" s="7">
        <f t="shared" ref="C2:C33" si="0">G$5 + G$6*SIN(F$4*A2+G$16)+G$7*SIN(2*F$4*A2+G$17)+G$8*SIN(3*F$4*A2+G$18)+G$9*SIN(4*F$4*A2+G$19)+G$10*SIN(5*F$4*A2+G$20)+G$11*SIN(6*F$4*A2+G$21)+G$12*SIN(7*F$4*A2+G$22)+G$13*SIN(8*F$4*A2+G$23)+G$14*SIN(9*F$4*A2+G$24)+G$15*SIN(10*F$4*A2+G$25)</f>
        <v>119.05340321858949</v>
      </c>
      <c r="D2" s="7">
        <f t="shared" ref="D2:D33" si="1">(B2-C2)^2</f>
        <v>2.9962667699840035</v>
      </c>
      <c r="E2" s="37">
        <f>SUM(D2:D720)</f>
        <v>1340.7539722643705</v>
      </c>
      <c r="U2" s="22">
        <f>AI22</f>
        <v>113.72516691499801</v>
      </c>
      <c r="W2" s="5"/>
      <c r="Y2" s="10" t="s">
        <v>30</v>
      </c>
      <c r="Z2" s="11">
        <f>Comparison!I2</f>
        <v>8</v>
      </c>
      <c r="AB2" s="1">
        <f t="shared" ref="AB2:AB20" si="2">AB3 - 1/240</f>
        <v>-8.3333333333333329E-2</v>
      </c>
      <c r="AC2" s="1" t="s">
        <v>32</v>
      </c>
      <c r="AD2" s="13">
        <f t="shared" ref="AD2:AD21" si="3">TREND(AD$22:AD$31,$AB$22:$AB$31,$AB2,TRUE)</f>
        <v>-48.035315521212084</v>
      </c>
      <c r="AE2" s="13"/>
      <c r="AF2" s="1" t="s">
        <v>31</v>
      </c>
      <c r="AG2" s="12">
        <f>AD2</f>
        <v>-48.035315521212084</v>
      </c>
      <c r="AI2" s="12">
        <f t="shared" ref="AI2:AI33" si="4">A_0*AG2 + A_1*AG3 + A_2*AG4 + B_1*AI3 + B_2*AI4</f>
        <v>-23.824597173165579</v>
      </c>
    </row>
    <row r="3" spans="1:35" x14ac:dyDescent="0.25">
      <c r="A3" s="7">
        <f>1/240+A2</f>
        <v>4.1666666666666666E-3</v>
      </c>
      <c r="B3" s="7">
        <v>123.239295</v>
      </c>
      <c r="C3" s="7">
        <f t="shared" si="0"/>
        <v>124.15773959581932</v>
      </c>
      <c r="D3" s="7">
        <f t="shared" si="1"/>
        <v>0.8435404755897209</v>
      </c>
      <c r="F3" s="24" t="s">
        <v>172</v>
      </c>
      <c r="U3" s="22">
        <f t="shared" ref="U3:U66" si="5">AI23</f>
        <v>122.24792721577269</v>
      </c>
      <c r="W3" s="5"/>
      <c r="Y3" s="15" t="s">
        <v>33</v>
      </c>
      <c r="Z3" s="16">
        <v>240</v>
      </c>
      <c r="AB3" s="1">
        <f t="shared" si="2"/>
        <v>-7.9166666666666663E-2</v>
      </c>
      <c r="AC3" s="1" t="s">
        <v>32</v>
      </c>
      <c r="AD3" s="13">
        <f t="shared" si="3"/>
        <v>-39.842914406060572</v>
      </c>
      <c r="AE3" s="13"/>
      <c r="AF3" s="1" t="s">
        <v>31</v>
      </c>
      <c r="AG3" s="12">
        <f>AD3</f>
        <v>-39.842914406060572</v>
      </c>
      <c r="AI3" s="12">
        <f t="shared" si="4"/>
        <v>-19.7220997173184</v>
      </c>
    </row>
    <row r="4" spans="1:35" ht="16.5" thickBot="1" x14ac:dyDescent="0.3">
      <c r="A4" s="7">
        <f t="shared" ref="A4:A67" si="6">1/240+A3</f>
        <v>8.3333333333333332E-3</v>
      </c>
      <c r="B4" s="7">
        <v>134.71977200000001</v>
      </c>
      <c r="C4" s="7">
        <f t="shared" si="0"/>
        <v>130.22636559736401</v>
      </c>
      <c r="D4" s="7">
        <f t="shared" si="1"/>
        <v>20.190701099250177</v>
      </c>
      <c r="F4" s="4">
        <f>2*PI()/(0.5)</f>
        <v>12.566370614359172</v>
      </c>
      <c r="U4" s="22">
        <f t="shared" si="5"/>
        <v>130.96642879988804</v>
      </c>
      <c r="W4" s="5"/>
      <c r="Y4" s="15" t="s">
        <v>34</v>
      </c>
      <c r="Z4" s="17">
        <f>TAN(PI()*Z$2/Z$3)/0.802</f>
        <v>0.13105266242603048</v>
      </c>
      <c r="AB4" s="1">
        <f t="shared" si="2"/>
        <v>-7.4999999999999997E-2</v>
      </c>
      <c r="AC4" s="1" t="s">
        <v>32</v>
      </c>
      <c r="AD4" s="13">
        <f t="shared" si="3"/>
        <v>-31.650513290909061</v>
      </c>
      <c r="AE4" s="13"/>
      <c r="AF4" s="1" t="s">
        <v>31</v>
      </c>
      <c r="AG4" s="12">
        <f t="shared" ref="AG4:AG35" si="7">A_0*AD4 + A_1*AD3 + A_2*AD2 + B_1*AG3 + B_2*AG2</f>
        <v>-34.17581283746555</v>
      </c>
      <c r="AI4" s="12">
        <f t="shared" si="4"/>
        <v>-15.505362233620545</v>
      </c>
    </row>
    <row r="5" spans="1:35" x14ac:dyDescent="0.25">
      <c r="A5" s="7">
        <f t="shared" si="6"/>
        <v>1.2500000000000001E-2</v>
      </c>
      <c r="B5" s="7">
        <v>141.38062099999999</v>
      </c>
      <c r="C5" s="7">
        <f t="shared" si="0"/>
        <v>137.21664643629865</v>
      </c>
      <c r="D5" s="7">
        <f t="shared" si="1"/>
        <v>17.338684167151804</v>
      </c>
      <c r="E5" s="27" t="s">
        <v>25</v>
      </c>
      <c r="F5" s="1" t="s">
        <v>14</v>
      </c>
      <c r="G5" s="32">
        <v>198.47870089690312</v>
      </c>
      <c r="S5">
        <f t="shared" ref="S5:S15" si="8">ABS(G5)</f>
        <v>198.47870089690312</v>
      </c>
      <c r="U5" s="22">
        <f t="shared" si="5"/>
        <v>139.95919256145731</v>
      </c>
      <c r="W5" s="5" t="s">
        <v>35</v>
      </c>
      <c r="X5" s="6">
        <f>SQRT(2)*Z4</f>
        <v>0.18533645258799522</v>
      </c>
      <c r="Y5" s="15"/>
      <c r="Z5" s="17"/>
      <c r="AB5" s="1">
        <f t="shared" si="2"/>
        <v>-7.0833333333333331E-2</v>
      </c>
      <c r="AC5" s="1" t="s">
        <v>32</v>
      </c>
      <c r="AD5" s="13">
        <f t="shared" si="3"/>
        <v>-23.458112175757549</v>
      </c>
      <c r="AE5" s="13"/>
      <c r="AF5" s="1" t="s">
        <v>31</v>
      </c>
      <c r="AG5" s="12">
        <f t="shared" si="7"/>
        <v>-30.111319922845457</v>
      </c>
      <c r="AI5" s="12">
        <f t="shared" si="4"/>
        <v>-10.984646451968908</v>
      </c>
    </row>
    <row r="6" spans="1:35" x14ac:dyDescent="0.25">
      <c r="A6" s="7">
        <f t="shared" si="6"/>
        <v>1.6666666666666666E-2</v>
      </c>
      <c r="B6" s="7">
        <v>142.60841600000001</v>
      </c>
      <c r="C6" s="7">
        <f t="shared" si="0"/>
        <v>145.0884301732861</v>
      </c>
      <c r="D6" s="7">
        <f t="shared" si="1"/>
        <v>6.1504702996999061</v>
      </c>
      <c r="E6" s="7">
        <v>2</v>
      </c>
      <c r="F6" s="1" t="s">
        <v>0</v>
      </c>
      <c r="G6" s="32">
        <v>171.02052540823874</v>
      </c>
      <c r="S6">
        <f t="shared" si="8"/>
        <v>171.02052540823874</v>
      </c>
      <c r="T6">
        <f>SUM(S$6:S6)/SUM(S$6:S$15)</f>
        <v>0.69943361748532817</v>
      </c>
      <c r="U6" s="22">
        <f t="shared" si="5"/>
        <v>149.31433327944589</v>
      </c>
      <c r="W6" s="5" t="s">
        <v>36</v>
      </c>
      <c r="X6" s="6">
        <f>Z4^2</f>
        <v>1.7174800328951099E-2</v>
      </c>
      <c r="Y6" s="15" t="s">
        <v>14</v>
      </c>
      <c r="Z6" s="23">
        <f>k_2 / (1 + k_1 + k_2)</f>
        <v>1.4282444581944638E-2</v>
      </c>
      <c r="AB6" s="1">
        <f t="shared" si="2"/>
        <v>-6.6666666666666666E-2</v>
      </c>
      <c r="AC6" s="1" t="s">
        <v>32</v>
      </c>
      <c r="AD6" s="13">
        <f t="shared" si="3"/>
        <v>-15.265711060606037</v>
      </c>
      <c r="AE6" s="13"/>
      <c r="AF6" s="1" t="s">
        <v>31</v>
      </c>
      <c r="AG6" s="12">
        <f t="shared" si="7"/>
        <v>-26.919606648141876</v>
      </c>
      <c r="AI6" s="12">
        <f t="shared" si="4"/>
        <v>-6.0471070820837651</v>
      </c>
    </row>
    <row r="7" spans="1:35" x14ac:dyDescent="0.25">
      <c r="A7" s="7">
        <f t="shared" si="6"/>
        <v>2.0833333333333332E-2</v>
      </c>
      <c r="B7" s="7">
        <v>152.862503</v>
      </c>
      <c r="C7" s="7">
        <f t="shared" si="0"/>
        <v>153.82092966100666</v>
      </c>
      <c r="D7" s="7">
        <f t="shared" si="1"/>
        <v>0.91858166452836554</v>
      </c>
      <c r="E7" s="7">
        <v>4</v>
      </c>
      <c r="F7" s="1" t="s">
        <v>2</v>
      </c>
      <c r="G7" s="32">
        <v>41.082928055269633</v>
      </c>
      <c r="S7">
        <f t="shared" si="8"/>
        <v>41.082928055269633</v>
      </c>
      <c r="T7">
        <f>SUM(S$6:S7)/SUM(S$6:S$15)</f>
        <v>0.86745310472520565</v>
      </c>
      <c r="U7" s="22">
        <f t="shared" si="5"/>
        <v>159.11744509349492</v>
      </c>
      <c r="W7" s="5" t="s">
        <v>37</v>
      </c>
      <c r="X7" s="6">
        <f>A_1/k_2</f>
        <v>1.6631860992141032</v>
      </c>
      <c r="Y7" s="15" t="s">
        <v>0</v>
      </c>
      <c r="Z7" s="23">
        <f>2*A_0</f>
        <v>2.8564889163889277E-2</v>
      </c>
      <c r="AB7" s="1">
        <f t="shared" si="2"/>
        <v>-6.2499999999999993E-2</v>
      </c>
      <c r="AC7" s="1" t="s">
        <v>32</v>
      </c>
      <c r="AD7" s="13">
        <f t="shared" si="3"/>
        <v>-7.0733099454545112</v>
      </c>
      <c r="AE7" s="13"/>
      <c r="AF7" s="1" t="s">
        <v>31</v>
      </c>
      <c r="AG7" s="12">
        <f t="shared" si="7"/>
        <v>-24.045951364175519</v>
      </c>
      <c r="AI7" s="12">
        <f t="shared" si="4"/>
        <v>-0.63973432259723495</v>
      </c>
    </row>
    <row r="8" spans="1:35" x14ac:dyDescent="0.25">
      <c r="A8" s="7">
        <f t="shared" si="6"/>
        <v>2.4999999999999998E-2</v>
      </c>
      <c r="B8" s="7">
        <v>161.53903700000001</v>
      </c>
      <c r="C8" s="7">
        <f t="shared" si="0"/>
        <v>163.42008215698783</v>
      </c>
      <c r="D8" s="7">
        <f t="shared" si="1"/>
        <v>3.538330882627347</v>
      </c>
      <c r="E8" s="7">
        <v>6</v>
      </c>
      <c r="F8" s="1" t="s">
        <v>4</v>
      </c>
      <c r="G8" s="32">
        <v>11.66112908731373</v>
      </c>
      <c r="S8">
        <f t="shared" si="8"/>
        <v>11.66112908731373</v>
      </c>
      <c r="T8">
        <f>SUM(S$6:S8)/SUM(S$6:S$15)</f>
        <v>0.91514437267116588</v>
      </c>
      <c r="U8" s="22">
        <f t="shared" si="5"/>
        <v>169.43532862517506</v>
      </c>
      <c r="W8" s="5"/>
      <c r="Y8" s="15" t="s">
        <v>2</v>
      </c>
      <c r="Z8" s="23">
        <f>A_0</f>
        <v>1.4282444581944638E-2</v>
      </c>
      <c r="AB8" s="1">
        <f t="shared" si="2"/>
        <v>-5.8333333333333327E-2</v>
      </c>
      <c r="AC8" s="1" t="s">
        <v>32</v>
      </c>
      <c r="AD8" s="13">
        <f t="shared" si="3"/>
        <v>1.1190911696970005</v>
      </c>
      <c r="AE8" s="13"/>
      <c r="AF8" s="1" t="s">
        <v>31</v>
      </c>
      <c r="AG8" s="12">
        <f t="shared" si="7"/>
        <v>-21.088454239345744</v>
      </c>
      <c r="AI8" s="12">
        <f t="shared" si="4"/>
        <v>5.2458781351479686</v>
      </c>
    </row>
    <row r="9" spans="1:35" x14ac:dyDescent="0.25">
      <c r="A9" s="7">
        <f t="shared" si="6"/>
        <v>2.9166666666666664E-2</v>
      </c>
      <c r="B9" s="7">
        <v>169.86596800000001</v>
      </c>
      <c r="C9" s="7">
        <f t="shared" si="0"/>
        <v>173.91360369375806</v>
      </c>
      <c r="D9" s="7">
        <f t="shared" si="1"/>
        <v>16.383354709384239</v>
      </c>
      <c r="E9" s="7">
        <v>8</v>
      </c>
      <c r="F9" s="1" t="s">
        <v>6</v>
      </c>
      <c r="G9" s="32">
        <v>11.591115710014652</v>
      </c>
      <c r="S9">
        <f t="shared" si="8"/>
        <v>11.591115710014652</v>
      </c>
      <c r="T9">
        <f>SUM(S$6:S9)/SUM(S$6:S$15)</f>
        <v>0.96254930241509018</v>
      </c>
      <c r="U9" s="22">
        <f t="shared" si="5"/>
        <v>180.30382554880819</v>
      </c>
      <c r="W9" s="5"/>
      <c r="Y9" s="15"/>
      <c r="Z9" s="23"/>
      <c r="AB9" s="1">
        <f t="shared" si="2"/>
        <v>-5.4166666666666662E-2</v>
      </c>
      <c r="AC9" s="1" t="s">
        <v>32</v>
      </c>
      <c r="AD9" s="13">
        <f t="shared" si="3"/>
        <v>9.3114922848485122</v>
      </c>
      <c r="AE9" s="13"/>
      <c r="AF9" s="1" t="s">
        <v>31</v>
      </c>
      <c r="AG9" s="12">
        <f t="shared" si="7"/>
        <v>-17.773890533696989</v>
      </c>
      <c r="AI9" s="12">
        <f t="shared" si="4"/>
        <v>11.586653564638471</v>
      </c>
    </row>
    <row r="10" spans="1:35" x14ac:dyDescent="0.25">
      <c r="A10" s="7">
        <f t="shared" si="6"/>
        <v>3.3333333333333333E-2</v>
      </c>
      <c r="B10" s="7">
        <v>181.52292600000001</v>
      </c>
      <c r="C10" s="7">
        <f t="shared" si="0"/>
        <v>185.3338838603178</v>
      </c>
      <c r="D10" s="7">
        <f t="shared" si="1"/>
        <v>14.523399813117912</v>
      </c>
      <c r="E10" s="7">
        <v>10</v>
      </c>
      <c r="F10" s="1" t="s">
        <v>8</v>
      </c>
      <c r="G10" s="32">
        <v>1.9517964388779225</v>
      </c>
      <c r="S10">
        <f t="shared" si="8"/>
        <v>1.9517964388779225</v>
      </c>
      <c r="T10">
        <f>SUM(S$6:S10)/SUM(S$6:S$15)</f>
        <v>0.97053168956178293</v>
      </c>
      <c r="U10" s="22">
        <f t="shared" si="5"/>
        <v>191.72012061892696</v>
      </c>
      <c r="Y10" s="15" t="s">
        <v>38</v>
      </c>
      <c r="Z10" s="23">
        <f xml:space="preserve"> -2 * A_0 + k_3</f>
        <v>1.634621210050214</v>
      </c>
      <c r="AB10" s="1">
        <f t="shared" si="2"/>
        <v>-4.9999999999999996E-2</v>
      </c>
      <c r="AC10" s="1" t="s">
        <v>32</v>
      </c>
      <c r="AD10" s="13">
        <f t="shared" si="3"/>
        <v>17.503893400000024</v>
      </c>
      <c r="AE10" s="13"/>
      <c r="AF10" s="1" t="s">
        <v>31</v>
      </c>
      <c r="AG10" s="12">
        <f t="shared" si="7"/>
        <v>-13.933655897926114</v>
      </c>
      <c r="AI10" s="12">
        <f t="shared" si="4"/>
        <v>18.338970508123793</v>
      </c>
    </row>
    <row r="11" spans="1:35" x14ac:dyDescent="0.25">
      <c r="A11" s="7">
        <f t="shared" si="6"/>
        <v>3.7499999999999999E-2</v>
      </c>
      <c r="B11" s="7">
        <v>198.262204</v>
      </c>
      <c r="C11" s="7">
        <f t="shared" si="0"/>
        <v>197.69195734904793</v>
      </c>
      <c r="D11" s="7">
        <f t="shared" si="1"/>
        <v>0.32518124292205403</v>
      </c>
      <c r="E11" s="7">
        <v>12</v>
      </c>
      <c r="F11" s="1" t="s">
        <v>9</v>
      </c>
      <c r="G11" s="32">
        <v>4.3090324131652791</v>
      </c>
      <c r="S11">
        <f t="shared" si="8"/>
        <v>4.3090324131652791</v>
      </c>
      <c r="T11">
        <f>SUM(S$6:S11)/SUM(S$6:S$15)</f>
        <v>0.9881546159409843</v>
      </c>
      <c r="U11" s="22">
        <f t="shared" si="5"/>
        <v>203.63814600431917</v>
      </c>
      <c r="Y11" s="15" t="s">
        <v>39</v>
      </c>
      <c r="Z11" s="23">
        <f xml:space="preserve"> 1 - 2 * A_0 - k_3</f>
        <v>-0.69175098837799254</v>
      </c>
      <c r="AB11" s="1">
        <f t="shared" si="2"/>
        <v>-4.583333333333333E-2</v>
      </c>
      <c r="AC11" s="1" t="s">
        <v>32</v>
      </c>
      <c r="AD11" s="13">
        <f t="shared" si="3"/>
        <v>25.69629451515155</v>
      </c>
      <c r="AE11" s="13"/>
      <c r="AF11" s="1" t="s">
        <v>31</v>
      </c>
      <c r="AG11" s="12">
        <f t="shared" si="7"/>
        <v>-9.481149570469082</v>
      </c>
      <c r="AI11" s="12">
        <f t="shared" si="4"/>
        <v>25.447502002799606</v>
      </c>
    </row>
    <row r="12" spans="1:35" ht="16.5" thickBot="1" x14ac:dyDescent="0.3">
      <c r="A12" s="7">
        <f t="shared" si="6"/>
        <v>4.1666666666666664E-2</v>
      </c>
      <c r="B12" s="7">
        <v>211.05879400000001</v>
      </c>
      <c r="C12" s="7">
        <f t="shared" si="0"/>
        <v>210.94832811255981</v>
      </c>
      <c r="D12" s="7">
        <f t="shared" si="1"/>
        <v>1.2202712287950746E-2</v>
      </c>
      <c r="E12" s="7">
        <v>14</v>
      </c>
      <c r="F12" s="1" t="s">
        <v>10</v>
      </c>
      <c r="G12" s="32">
        <v>-0.51458546888974832</v>
      </c>
      <c r="S12">
        <f t="shared" si="8"/>
        <v>0.51458546888974832</v>
      </c>
      <c r="T12">
        <f>SUM(S$6:S12)/SUM(S$6:S$15)</f>
        <v>0.99025914915506363</v>
      </c>
      <c r="U12" s="22">
        <f t="shared" si="5"/>
        <v>215.97134954640566</v>
      </c>
      <c r="Y12" s="19"/>
      <c r="Z12" s="20"/>
      <c r="AB12" s="1">
        <f t="shared" si="2"/>
        <v>-4.1666666666666664E-2</v>
      </c>
      <c r="AC12" s="1" t="s">
        <v>32</v>
      </c>
      <c r="AD12" s="13">
        <f t="shared" si="3"/>
        <v>33.888695630303062</v>
      </c>
      <c r="AE12" s="13"/>
      <c r="AF12" s="1" t="s">
        <v>31</v>
      </c>
      <c r="AG12" s="12">
        <f t="shared" si="7"/>
        <v>-4.3914443349420829</v>
      </c>
      <c r="AI12" s="12">
        <f t="shared" si="4"/>
        <v>32.852140690934085</v>
      </c>
    </row>
    <row r="13" spans="1:35" x14ac:dyDescent="0.25">
      <c r="A13" s="7">
        <f t="shared" si="6"/>
        <v>4.583333333333333E-2</v>
      </c>
      <c r="B13" s="7">
        <v>225.34535099999999</v>
      </c>
      <c r="C13" s="7">
        <f t="shared" si="0"/>
        <v>224.9877882721793</v>
      </c>
      <c r="D13" s="7">
        <f t="shared" si="1"/>
        <v>0.12785110432657448</v>
      </c>
      <c r="E13" s="7">
        <v>16</v>
      </c>
      <c r="F13" s="1" t="s">
        <v>11</v>
      </c>
      <c r="G13" s="32">
        <v>1.3058019219006953</v>
      </c>
      <c r="S13">
        <f t="shared" si="8"/>
        <v>1.3058019219006953</v>
      </c>
      <c r="T13">
        <f>SUM(S$6:S13)/SUM(S$6:S$15)</f>
        <v>0.99559957107093677</v>
      </c>
      <c r="U13" s="22">
        <f t="shared" si="5"/>
        <v>228.60179713544943</v>
      </c>
      <c r="Z13" s="14"/>
      <c r="AB13" s="1">
        <f t="shared" si="2"/>
        <v>-3.7499999999999999E-2</v>
      </c>
      <c r="AC13" s="1" t="s">
        <v>32</v>
      </c>
      <c r="AD13" s="13">
        <f t="shared" si="3"/>
        <v>42.081096745454573</v>
      </c>
      <c r="AE13" s="13"/>
      <c r="AF13" s="1" t="s">
        <v>31</v>
      </c>
      <c r="AG13" s="12">
        <f t="shared" si="7"/>
        <v>1.3163002028571542</v>
      </c>
      <c r="AI13" s="12">
        <f t="shared" si="4"/>
        <v>40.493254519990565</v>
      </c>
    </row>
    <row r="14" spans="1:35" x14ac:dyDescent="0.25">
      <c r="A14" s="7">
        <f t="shared" si="6"/>
        <v>4.9999999999999996E-2</v>
      </c>
      <c r="B14" s="7">
        <v>244.3638</v>
      </c>
      <c r="C14" s="7">
        <f t="shared" si="0"/>
        <v>239.60518309654213</v>
      </c>
      <c r="D14" s="7">
        <f t="shared" si="1"/>
        <v>22.644434833874904</v>
      </c>
      <c r="E14" s="7">
        <v>18</v>
      </c>
      <c r="F14" s="1" t="s">
        <v>12</v>
      </c>
      <c r="G14" s="32">
        <v>0.95189359228558257</v>
      </c>
      <c r="S14">
        <f t="shared" si="8"/>
        <v>0.95189359228558257</v>
      </c>
      <c r="T14">
        <f>SUM(S$6:S14)/SUM(S$6:S$15)</f>
        <v>0.99949259138018987</v>
      </c>
      <c r="U14" s="22">
        <f t="shared" si="5"/>
        <v>241.39054402708371</v>
      </c>
      <c r="AB14" s="1">
        <f t="shared" si="2"/>
        <v>-3.3333333333333333E-2</v>
      </c>
      <c r="AC14" s="1" t="s">
        <v>32</v>
      </c>
      <c r="AD14" s="13">
        <f t="shared" si="3"/>
        <v>50.273497860606085</v>
      </c>
      <c r="AE14" s="13"/>
      <c r="AF14" s="1" t="s">
        <v>31</v>
      </c>
      <c r="AG14" s="12">
        <f t="shared" si="7"/>
        <v>7.5935219183444485</v>
      </c>
      <c r="AI14" s="12">
        <f t="shared" si="4"/>
        <v>48.315544231899715</v>
      </c>
    </row>
    <row r="15" spans="1:35" x14ac:dyDescent="0.25">
      <c r="A15" s="7">
        <f t="shared" si="6"/>
        <v>5.4166666666666662E-2</v>
      </c>
      <c r="B15" s="7">
        <v>256.195896</v>
      </c>
      <c r="C15" s="7">
        <f t="shared" si="0"/>
        <v>254.50727703233909</v>
      </c>
      <c r="D15" s="7">
        <f t="shared" si="1"/>
        <v>2.8514340179442139</v>
      </c>
      <c r="E15" s="7">
        <v>20</v>
      </c>
      <c r="F15" s="1" t="s">
        <v>13</v>
      </c>
      <c r="G15" s="32">
        <v>0.12406794095568864</v>
      </c>
      <c r="S15">
        <f t="shared" si="8"/>
        <v>0.12406794095568864</v>
      </c>
      <c r="T15">
        <f>SUM(S$6:S15)/SUM(S$6:S$15)</f>
        <v>1</v>
      </c>
      <c r="U15" s="22">
        <f t="shared" si="5"/>
        <v>254.18959995269674</v>
      </c>
      <c r="W15" s="18">
        <f>1/0.802</f>
        <v>1.2468827930174562</v>
      </c>
      <c r="AB15" s="1">
        <f t="shared" si="2"/>
        <v>-2.9166666666666664E-2</v>
      </c>
      <c r="AC15" s="1" t="s">
        <v>32</v>
      </c>
      <c r="AD15" s="13">
        <f t="shared" si="3"/>
        <v>58.465898975757604</v>
      </c>
      <c r="AE15" s="13"/>
      <c r="AF15" s="1" t="s">
        <v>31</v>
      </c>
      <c r="AG15" s="12">
        <f t="shared" si="7"/>
        <v>14.374093808916912</v>
      </c>
      <c r="AI15" s="12">
        <f t="shared" si="4"/>
        <v>56.270774896566053</v>
      </c>
    </row>
    <row r="16" spans="1:35" x14ac:dyDescent="0.25">
      <c r="A16" s="7">
        <f t="shared" si="6"/>
        <v>5.8333333333333327E-2</v>
      </c>
      <c r="B16" s="7">
        <v>269.167958</v>
      </c>
      <c r="C16" s="7">
        <f t="shared" si="0"/>
        <v>269.33278537354607</v>
      </c>
      <c r="D16" s="7">
        <f t="shared" si="1"/>
        <v>2.7168063070097278E-2</v>
      </c>
      <c r="F16" s="2" t="s">
        <v>1</v>
      </c>
      <c r="G16" s="32">
        <v>182.02724584267236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22">
        <f t="shared" si="5"/>
        <v>266.85399527612049</v>
      </c>
      <c r="AB16" s="1">
        <f t="shared" si="2"/>
        <v>-2.4999999999999998E-2</v>
      </c>
      <c r="AC16" s="1" t="s">
        <v>32</v>
      </c>
      <c r="AD16" s="13">
        <f t="shared" si="3"/>
        <v>66.658300090909108</v>
      </c>
      <c r="AE16" s="13"/>
      <c r="AF16" s="1" t="s">
        <v>31</v>
      </c>
      <c r="AG16" s="12">
        <f t="shared" si="7"/>
        <v>21.583516171241655</v>
      </c>
      <c r="AI16" s="12">
        <f t="shared" si="4"/>
        <v>64.31963595798841</v>
      </c>
    </row>
    <row r="17" spans="1:35" x14ac:dyDescent="0.25">
      <c r="A17" s="7">
        <f t="shared" si="6"/>
        <v>6.2499999999999993E-2</v>
      </c>
      <c r="B17" s="7">
        <v>284.33002099999999</v>
      </c>
      <c r="C17" s="7">
        <f t="shared" si="0"/>
        <v>283.68886645871879</v>
      </c>
      <c r="D17" s="7">
        <f t="shared" si="1"/>
        <v>0.41107914580550098</v>
      </c>
      <c r="F17" s="2" t="s">
        <v>3</v>
      </c>
      <c r="G17" s="32">
        <v>186.41397775397195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22">
        <f t="shared" si="5"/>
        <v>279.24908772848772</v>
      </c>
      <c r="Y17" t="s">
        <v>169</v>
      </c>
      <c r="Z17" s="7" t="s">
        <v>170</v>
      </c>
      <c r="AB17" s="1">
        <f t="shared" si="2"/>
        <v>-2.0833333333333332E-2</v>
      </c>
      <c r="AC17" s="1" t="s">
        <v>32</v>
      </c>
      <c r="AD17" s="13">
        <f t="shared" si="3"/>
        <v>74.850701206060634</v>
      </c>
      <c r="AE17" s="13"/>
      <c r="AF17" s="1" t="s">
        <v>31</v>
      </c>
      <c r="AG17" s="12">
        <f t="shared" si="7"/>
        <v>29.145753629517316</v>
      </c>
      <c r="AI17" s="12">
        <f t="shared" si="4"/>
        <v>72.432952986463604</v>
      </c>
    </row>
    <row r="18" spans="1:35" x14ac:dyDescent="0.25">
      <c r="A18" s="7">
        <f t="shared" si="6"/>
        <v>6.6666666666666666E-2</v>
      </c>
      <c r="B18" s="7">
        <v>300.018259</v>
      </c>
      <c r="C18" s="7">
        <f t="shared" si="0"/>
        <v>297.19871164042286</v>
      </c>
      <c r="D18" s="7">
        <f t="shared" si="1"/>
        <v>7.9498473128984397</v>
      </c>
      <c r="F18" s="2" t="s">
        <v>5</v>
      </c>
      <c r="G18" s="32">
        <v>204.27686887867111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U18" s="22">
        <f t="shared" si="5"/>
        <v>291.25615420119675</v>
      </c>
      <c r="Y18">
        <f>Z2/0.802</f>
        <v>9.9750623441396495</v>
      </c>
      <c r="Z18">
        <f>Z3/Y18</f>
        <v>24.060000000000002</v>
      </c>
      <c r="AB18" s="1">
        <f t="shared" si="2"/>
        <v>-1.6666666666666666E-2</v>
      </c>
      <c r="AC18" s="1" t="s">
        <v>32</v>
      </c>
      <c r="AD18" s="13">
        <f t="shared" si="3"/>
        <v>83.043102321212146</v>
      </c>
      <c r="AE18" s="13"/>
      <c r="AF18" s="1" t="s">
        <v>31</v>
      </c>
      <c r="AG18" s="12">
        <f t="shared" si="7"/>
        <v>36.988052389159243</v>
      </c>
      <c r="AI18" s="12">
        <f t="shared" si="4"/>
        <v>80.592433752849715</v>
      </c>
    </row>
    <row r="19" spans="1:35" x14ac:dyDescent="0.25">
      <c r="A19" s="7">
        <f t="shared" si="6"/>
        <v>7.0833333333333331E-2</v>
      </c>
      <c r="B19" s="7">
        <v>308.87133499999999</v>
      </c>
      <c r="C19" s="7">
        <f t="shared" si="0"/>
        <v>309.55212274180968</v>
      </c>
      <c r="D19" s="7">
        <f t="shared" si="1"/>
        <v>0.46347194939834396</v>
      </c>
      <c r="F19" s="2" t="s">
        <v>7</v>
      </c>
      <c r="G19" s="32">
        <v>224.54261464007621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U19" s="22">
        <f t="shared" si="5"/>
        <v>302.78092095227282</v>
      </c>
      <c r="AB19" s="1">
        <f t="shared" si="2"/>
        <v>-1.2500000000000001E-2</v>
      </c>
      <c r="AC19" s="1" t="s">
        <v>32</v>
      </c>
      <c r="AD19" s="13">
        <f t="shared" si="3"/>
        <v>91.235503436363658</v>
      </c>
      <c r="AE19" s="13"/>
      <c r="AF19" s="1" t="s">
        <v>31</v>
      </c>
      <c r="AG19" s="12">
        <f t="shared" si="7"/>
        <v>45.044085100790014</v>
      </c>
      <c r="AI19" s="12">
        <f t="shared" si="4"/>
        <v>88.791084515288645</v>
      </c>
    </row>
    <row r="20" spans="1:35" x14ac:dyDescent="0.25">
      <c r="A20" s="7">
        <f t="shared" si="6"/>
        <v>7.4999999999999997E-2</v>
      </c>
      <c r="B20" s="7">
        <v>320.00205599999998</v>
      </c>
      <c r="C20" s="7">
        <f t="shared" si="0"/>
        <v>320.54975838447365</v>
      </c>
      <c r="D20" s="7">
        <f t="shared" si="1"/>
        <v>0.29997790195813984</v>
      </c>
      <c r="F20" s="2" t="s">
        <v>17</v>
      </c>
      <c r="G20" s="32">
        <v>174.97668927919966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U20" s="22">
        <f t="shared" si="5"/>
        <v>313.76032650839431</v>
      </c>
      <c r="AB20" s="1">
        <f t="shared" si="2"/>
        <v>-8.3333333333333332E-3</v>
      </c>
      <c r="AC20" s="1" t="s">
        <v>32</v>
      </c>
      <c r="AD20" s="13">
        <f t="shared" si="3"/>
        <v>99.427904551515184</v>
      </c>
      <c r="AE20" s="13"/>
      <c r="AF20" s="1" t="s">
        <v>31</v>
      </c>
      <c r="AG20" s="12">
        <f t="shared" si="7"/>
        <v>53.255759181623048</v>
      </c>
      <c r="AI20" s="12">
        <f t="shared" si="4"/>
        <v>97.033381842514046</v>
      </c>
    </row>
    <row r="21" spans="1:35" x14ac:dyDescent="0.25">
      <c r="A21" s="7">
        <f t="shared" si="6"/>
        <v>7.9166666666666663E-2</v>
      </c>
      <c r="B21" s="7">
        <v>329.02886599999999</v>
      </c>
      <c r="C21" s="7">
        <f t="shared" si="0"/>
        <v>330.1323793591709</v>
      </c>
      <c r="D21" s="7">
        <f t="shared" si="1"/>
        <v>1.2177417338686527</v>
      </c>
      <c r="F21" s="2" t="s">
        <v>18</v>
      </c>
      <c r="G21" s="32">
        <v>228.89794646952015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U21" s="22">
        <f t="shared" si="5"/>
        <v>324.16272554630245</v>
      </c>
      <c r="AB21" s="1">
        <f>AB22 - 1/240</f>
        <v>-4.1666666666666666E-3</v>
      </c>
      <c r="AC21" s="1" t="s">
        <v>32</v>
      </c>
      <c r="AD21" s="13">
        <f t="shared" si="3"/>
        <v>107.6203056666667</v>
      </c>
      <c r="AE21" s="13"/>
      <c r="AF21" s="1" t="s">
        <v>31</v>
      </c>
      <c r="AG21" s="12">
        <f t="shared" si="7"/>
        <v>61.573997273177135</v>
      </c>
      <c r="AI21" s="12">
        <f t="shared" si="4"/>
        <v>105.33523256618959</v>
      </c>
    </row>
    <row r="22" spans="1:35" x14ac:dyDescent="0.25">
      <c r="A22" s="7">
        <f t="shared" si="6"/>
        <v>8.3333333333333329E-2</v>
      </c>
      <c r="B22" s="7">
        <v>335.07671800000003</v>
      </c>
      <c r="C22" s="7">
        <f t="shared" si="0"/>
        <v>338.38885953794767</v>
      </c>
      <c r="D22" s="7">
        <f t="shared" si="1"/>
        <v>10.97028156739815</v>
      </c>
      <c r="F22" s="2" t="s">
        <v>19</v>
      </c>
      <c r="G22" s="32">
        <v>173.90398831330535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U22" s="22">
        <f t="shared" si="5"/>
        <v>333.98335431072667</v>
      </c>
      <c r="AB22" s="1">
        <f t="shared" ref="AB22:AB53" si="9">A2</f>
        <v>0</v>
      </c>
      <c r="AC22" s="1" t="s">
        <v>40</v>
      </c>
      <c r="AD22" s="12">
        <f t="shared" ref="AD22:AD53" si="10">B2</f>
        <v>120.78437599999999</v>
      </c>
      <c r="AF22" s="1" t="s">
        <v>40</v>
      </c>
      <c r="AG22" s="12">
        <f t="shared" si="7"/>
        <v>70.029769675994174</v>
      </c>
      <c r="AI22" s="12">
        <f t="shared" si="4"/>
        <v>113.72516691499801</v>
      </c>
    </row>
    <row r="23" spans="1:35" x14ac:dyDescent="0.25">
      <c r="A23" s="7">
        <f t="shared" si="6"/>
        <v>8.7499999999999994E-2</v>
      </c>
      <c r="B23" s="7">
        <v>345.24413600000003</v>
      </c>
      <c r="C23" s="7">
        <f t="shared" si="0"/>
        <v>345.5405030120171</v>
      </c>
      <c r="D23" s="7">
        <f t="shared" si="1"/>
        <v>8.7833405811927195E-2</v>
      </c>
      <c r="F23" s="2" t="s">
        <v>20</v>
      </c>
      <c r="G23" s="32">
        <v>195.15879722223974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U23" s="22">
        <f t="shared" si="5"/>
        <v>343.23710452331147</v>
      </c>
      <c r="AB23" s="1">
        <f t="shared" si="9"/>
        <v>4.1666666666666666E-3</v>
      </c>
      <c r="AC23" s="1" t="s">
        <v>41</v>
      </c>
      <c r="AD23" s="12">
        <f t="shared" si="10"/>
        <v>123.239295</v>
      </c>
      <c r="AF23" s="1" t="s">
        <v>41</v>
      </c>
      <c r="AG23" s="12">
        <f t="shared" si="7"/>
        <v>78.625705141108341</v>
      </c>
      <c r="AI23" s="12">
        <f t="shared" si="4"/>
        <v>122.24792721577269</v>
      </c>
    </row>
    <row r="24" spans="1:35" x14ac:dyDescent="0.25">
      <c r="A24" s="7">
        <f t="shared" si="6"/>
        <v>9.166666666666666E-2</v>
      </c>
      <c r="B24" s="7">
        <v>350.41452800000002</v>
      </c>
      <c r="C24" s="7">
        <f t="shared" si="0"/>
        <v>351.90358080006672</v>
      </c>
      <c r="D24" s="7">
        <f t="shared" si="1"/>
        <v>2.2172782413864849</v>
      </c>
      <c r="F24" s="2" t="s">
        <v>21</v>
      </c>
      <c r="G24" s="32">
        <v>24.207756865120047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U24" s="22">
        <f t="shared" si="5"/>
        <v>351.95030074276428</v>
      </c>
      <c r="AB24" s="1">
        <f t="shared" si="9"/>
        <v>8.3333333333333332E-3</v>
      </c>
      <c r="AC24" s="1" t="s">
        <v>42</v>
      </c>
      <c r="AD24" s="12">
        <f t="shared" si="10"/>
        <v>134.71977200000001</v>
      </c>
      <c r="AF24" s="1" t="s">
        <v>42</v>
      </c>
      <c r="AG24" s="12">
        <f t="shared" si="7"/>
        <v>87.249623526135537</v>
      </c>
      <c r="AI24" s="12">
        <f t="shared" si="4"/>
        <v>130.96642879988804</v>
      </c>
    </row>
    <row r="25" spans="1:35" x14ac:dyDescent="0.25">
      <c r="A25" s="7">
        <f t="shared" si="6"/>
        <v>9.5833333333333326E-2</v>
      </c>
      <c r="B25" s="7">
        <v>358.91601700000001</v>
      </c>
      <c r="C25" s="7">
        <f t="shared" si="0"/>
        <v>357.83609663634263</v>
      </c>
      <c r="D25" s="7">
        <f t="shared" si="1"/>
        <v>1.1662279918418863</v>
      </c>
      <c r="F25" s="2" t="s">
        <v>22</v>
      </c>
      <c r="G25" s="32">
        <v>212.14906190261487</v>
      </c>
      <c r="U25" s="22">
        <f t="shared" si="5"/>
        <v>360.15336805901154</v>
      </c>
      <c r="AB25" s="1">
        <f t="shared" si="9"/>
        <v>1.2500000000000001E-2</v>
      </c>
      <c r="AC25" s="1" t="s">
        <v>43</v>
      </c>
      <c r="AD25" s="12">
        <f t="shared" si="10"/>
        <v>141.38062099999999</v>
      </c>
      <c r="AF25" s="1" t="s">
        <v>43</v>
      </c>
      <c r="AG25" s="12">
        <f t="shared" si="7"/>
        <v>95.858350582352273</v>
      </c>
      <c r="AI25" s="12">
        <f t="shared" si="4"/>
        <v>139.95919256145731</v>
      </c>
    </row>
    <row r="26" spans="1:35" x14ac:dyDescent="0.25">
      <c r="A26" s="7">
        <f t="shared" si="6"/>
        <v>9.9999999999999992E-2</v>
      </c>
      <c r="B26" s="7">
        <v>359.70537200000001</v>
      </c>
      <c r="C26" s="7">
        <f t="shared" si="0"/>
        <v>363.6777847521937</v>
      </c>
      <c r="D26" s="7">
        <f t="shared" si="1"/>
        <v>15.780063073791052</v>
      </c>
      <c r="U26" s="22">
        <f t="shared" si="5"/>
        <v>367.87283495438146</v>
      </c>
      <c r="AB26" s="1">
        <f t="shared" si="9"/>
        <v>1.6666666666666666E-2</v>
      </c>
      <c r="AC26" s="1" t="s">
        <v>44</v>
      </c>
      <c r="AD26" s="12">
        <f t="shared" si="10"/>
        <v>142.60841600000001</v>
      </c>
      <c r="AF26" s="1" t="s">
        <v>44</v>
      </c>
      <c r="AG26" s="12">
        <f t="shared" si="7"/>
        <v>104.33652595743827</v>
      </c>
      <c r="AI26" s="12">
        <f t="shared" si="4"/>
        <v>149.31433327944589</v>
      </c>
    </row>
    <row r="27" spans="1:35" x14ac:dyDescent="0.25">
      <c r="A27" s="7">
        <f t="shared" si="6"/>
        <v>0.10416666666666666</v>
      </c>
      <c r="B27" s="7">
        <v>375.30584399999998</v>
      </c>
      <c r="C27" s="7">
        <f t="shared" si="0"/>
        <v>369.69362986206517</v>
      </c>
      <c r="D27" s="7">
        <f t="shared" si="1"/>
        <v>31.496947530035403</v>
      </c>
      <c r="U27" s="22">
        <f t="shared" si="5"/>
        <v>375.12223737544366</v>
      </c>
      <c r="AB27" s="1">
        <f t="shared" si="9"/>
        <v>2.0833333333333332E-2</v>
      </c>
      <c r="AC27" s="1" t="s">
        <v>45</v>
      </c>
      <c r="AD27" s="12">
        <f t="shared" si="10"/>
        <v>152.862503</v>
      </c>
      <c r="AF27" s="1" t="s">
        <v>45</v>
      </c>
      <c r="AG27" s="12">
        <f t="shared" si="7"/>
        <v>112.51669426238308</v>
      </c>
      <c r="AI27" s="12">
        <f t="shared" si="4"/>
        <v>159.11744509349492</v>
      </c>
    </row>
    <row r="28" spans="1:35" x14ac:dyDescent="0.25">
      <c r="A28" s="7">
        <f t="shared" si="6"/>
        <v>0.10833333333333332</v>
      </c>
      <c r="B28" s="7">
        <v>374.42887300000001</v>
      </c>
      <c r="C28" s="7">
        <f t="shared" si="0"/>
        <v>376.03052653250597</v>
      </c>
      <c r="D28" s="7">
        <f t="shared" si="1"/>
        <v>2.5652940381888314</v>
      </c>
      <c r="U28" s="22">
        <f t="shared" si="5"/>
        <v>381.89675699451629</v>
      </c>
      <c r="AB28" s="1">
        <f t="shared" si="9"/>
        <v>2.4999999999999998E-2</v>
      </c>
      <c r="AC28" s="1" t="s">
        <v>46</v>
      </c>
      <c r="AD28" s="12">
        <f t="shared" si="10"/>
        <v>161.53903700000001</v>
      </c>
      <c r="AF28" s="1" t="s">
        <v>46</v>
      </c>
      <c r="AG28" s="12">
        <f t="shared" si="7"/>
        <v>120.45774956876441</v>
      </c>
      <c r="AI28" s="12">
        <f t="shared" si="4"/>
        <v>169.43532862517506</v>
      </c>
    </row>
    <row r="29" spans="1:35" x14ac:dyDescent="0.25">
      <c r="A29" s="7">
        <f t="shared" si="6"/>
        <v>0.11249999999999999</v>
      </c>
      <c r="B29" s="7">
        <v>386.52475900000002</v>
      </c>
      <c r="C29" s="7">
        <f t="shared" si="0"/>
        <v>382.69420772986712</v>
      </c>
      <c r="D29" s="7">
        <f t="shared" si="1"/>
        <v>14.673123033116779</v>
      </c>
      <c r="U29" s="22">
        <f t="shared" si="5"/>
        <v>388.17260131367721</v>
      </c>
      <c r="AB29" s="1">
        <f t="shared" si="9"/>
        <v>2.9166666666666664E-2</v>
      </c>
      <c r="AC29" s="1" t="s">
        <v>47</v>
      </c>
      <c r="AD29" s="12">
        <f t="shared" si="10"/>
        <v>169.86596800000001</v>
      </c>
      <c r="AF29" s="1" t="s">
        <v>47</v>
      </c>
      <c r="AG29" s="12">
        <f t="shared" si="7"/>
        <v>128.29295408461107</v>
      </c>
      <c r="AI29" s="12">
        <f t="shared" si="4"/>
        <v>180.30382554880819</v>
      </c>
    </row>
    <row r="30" spans="1:35" x14ac:dyDescent="0.25">
      <c r="A30" s="7">
        <f t="shared" si="6"/>
        <v>0.11666666666666665</v>
      </c>
      <c r="B30" s="7">
        <v>391.08218499999998</v>
      </c>
      <c r="C30" s="7">
        <f t="shared" si="0"/>
        <v>389.54978237150391</v>
      </c>
      <c r="D30" s="7">
        <f t="shared" si="1"/>
        <v>2.3482578158216714</v>
      </c>
      <c r="U30" s="22">
        <f t="shared" si="5"/>
        <v>393.90779054451042</v>
      </c>
      <c r="AB30" s="1">
        <f t="shared" si="9"/>
        <v>3.3333333333333333E-2</v>
      </c>
      <c r="AC30" s="1" t="s">
        <v>48</v>
      </c>
      <c r="AD30" s="12">
        <f t="shared" si="10"/>
        <v>181.52292600000001</v>
      </c>
      <c r="AF30" s="1" t="s">
        <v>48</v>
      </c>
      <c r="AG30" s="12">
        <f t="shared" si="7"/>
        <v>136.13558254807938</v>
      </c>
      <c r="AI30" s="12">
        <f t="shared" si="4"/>
        <v>191.72012061892696</v>
      </c>
    </row>
    <row r="31" spans="1:35" x14ac:dyDescent="0.25">
      <c r="A31" s="7">
        <f t="shared" si="6"/>
        <v>0.12083333333333332</v>
      </c>
      <c r="B31" s="7">
        <v>400.63483600000001</v>
      </c>
      <c r="C31" s="7">
        <f t="shared" si="0"/>
        <v>396.34489528272582</v>
      </c>
      <c r="D31" s="7">
        <f t="shared" si="1"/>
        <v>18.403591357727006</v>
      </c>
      <c r="U31" s="22">
        <f t="shared" si="5"/>
        <v>399.04580612083203</v>
      </c>
      <c r="AB31" s="1">
        <f t="shared" si="9"/>
        <v>3.7499999999999999E-2</v>
      </c>
      <c r="AC31" s="1" t="s">
        <v>49</v>
      </c>
      <c r="AD31" s="12">
        <f t="shared" si="10"/>
        <v>198.262204</v>
      </c>
      <c r="AF31" s="1" t="s">
        <v>49</v>
      </c>
      <c r="AG31" s="12">
        <f t="shared" si="7"/>
        <v>144.22628536320767</v>
      </c>
      <c r="AI31" s="12">
        <f t="shared" si="4"/>
        <v>203.63814600431917</v>
      </c>
    </row>
    <row r="32" spans="1:35" x14ac:dyDescent="0.25">
      <c r="A32" s="7">
        <f t="shared" si="6"/>
        <v>0.12499999999999999</v>
      </c>
      <c r="B32" s="7">
        <v>401.24868700000002</v>
      </c>
      <c r="C32" s="7">
        <f t="shared" si="0"/>
        <v>402.75051741721182</v>
      </c>
      <c r="D32" s="7">
        <f t="shared" si="1"/>
        <v>2.2554946020625888</v>
      </c>
      <c r="U32" s="22">
        <f t="shared" si="5"/>
        <v>403.52218575453986</v>
      </c>
      <c r="AB32" s="1">
        <f t="shared" si="9"/>
        <v>4.1666666666666664E-2</v>
      </c>
      <c r="AC32" s="1" t="s">
        <v>50</v>
      </c>
      <c r="AD32" s="12">
        <f t="shared" si="10"/>
        <v>211.05879400000001</v>
      </c>
      <c r="AF32" s="1" t="s">
        <v>50</v>
      </c>
      <c r="AG32" s="12">
        <f t="shared" si="7"/>
        <v>152.85378586283917</v>
      </c>
      <c r="AI32" s="12">
        <f t="shared" si="4"/>
        <v>215.97134954640566</v>
      </c>
    </row>
    <row r="33" spans="1:35" x14ac:dyDescent="0.25">
      <c r="A33" s="7">
        <f t="shared" si="6"/>
        <v>0.12916666666666665</v>
      </c>
      <c r="B33" s="7">
        <v>403.87862200000001</v>
      </c>
      <c r="C33" s="7">
        <f t="shared" si="0"/>
        <v>408.41145915357436</v>
      </c>
      <c r="D33" s="7">
        <f t="shared" si="1"/>
        <v>20.546612660824003</v>
      </c>
      <c r="U33" s="22">
        <f t="shared" si="5"/>
        <v>407.26777730014442</v>
      </c>
      <c r="AB33" s="1">
        <f t="shared" si="9"/>
        <v>4.583333333333333E-2</v>
      </c>
      <c r="AC33" s="1" t="s">
        <v>51</v>
      </c>
      <c r="AD33" s="12">
        <f t="shared" si="10"/>
        <v>225.34535099999999</v>
      </c>
      <c r="AF33" s="1" t="s">
        <v>51</v>
      </c>
      <c r="AG33" s="12">
        <f t="shared" si="7"/>
        <v>162.1683874442399</v>
      </c>
      <c r="AI33" s="12">
        <f t="shared" si="4"/>
        <v>228.60179713544943</v>
      </c>
    </row>
    <row r="34" spans="1:35" x14ac:dyDescent="0.25">
      <c r="A34" s="7">
        <f t="shared" si="6"/>
        <v>0.13333333333333333</v>
      </c>
      <c r="B34" s="7">
        <v>413.78182199999998</v>
      </c>
      <c r="C34" s="7">
        <f t="shared" ref="C34:C65" si="11">G$5 + G$6*SIN(F$4*A34+G$16)+G$7*SIN(2*F$4*A34+G$17)+G$8*SIN(3*F$4*A34+G$18)+G$9*SIN(4*F$4*A34+G$19)+G$10*SIN(5*F$4*A34+G$20)+G$11*SIN(6*F$4*A34+G$21)+G$12*SIN(7*F$4*A34+G$22)+G$13*SIN(8*F$4*A34+G$23)+G$14*SIN(9*F$4*A34+G$24)+G$15*SIN(10*F$4*A34+G$25)</f>
        <v>412.99740092539577</v>
      </c>
      <c r="D34" s="7">
        <f t="shared" ref="D34:D65" si="12">(B34-C34)^2</f>
        <v>0.61531642228322492</v>
      </c>
      <c r="U34" s="22">
        <f t="shared" si="5"/>
        <v>410.20750176930318</v>
      </c>
      <c r="AB34" s="1">
        <f t="shared" si="9"/>
        <v>4.9999999999999996E-2</v>
      </c>
      <c r="AC34" s="1" t="s">
        <v>52</v>
      </c>
      <c r="AD34" s="12">
        <f t="shared" si="10"/>
        <v>244.3638</v>
      </c>
      <c r="AF34" s="1" t="s">
        <v>52</v>
      </c>
      <c r="AG34" s="12">
        <f t="shared" si="7"/>
        <v>172.28864120314154</v>
      </c>
      <c r="AI34" s="12">
        <f t="shared" ref="AI34:AI65" si="13">A_0*AG34 + A_1*AG35 + A_2*AG36 + B_1*AI35 + B_2*AI36</f>
        <v>241.39054402708371</v>
      </c>
    </row>
    <row r="35" spans="1:35" x14ac:dyDescent="0.25">
      <c r="A35" s="7">
        <f t="shared" si="6"/>
        <v>0.13750000000000001</v>
      </c>
      <c r="B35" s="7">
        <v>410.97726899999998</v>
      </c>
      <c r="C35" s="7">
        <f t="shared" si="11"/>
        <v>416.24573552668102</v>
      </c>
      <c r="D35" s="7">
        <f t="shared" si="12"/>
        <v>27.756739542758567</v>
      </c>
      <c r="U35" s="22">
        <f t="shared" si="5"/>
        <v>412.26190652285254</v>
      </c>
      <c r="AB35" s="1">
        <f t="shared" si="9"/>
        <v>5.4166666666666662E-2</v>
      </c>
      <c r="AC35" s="1" t="s">
        <v>53</v>
      </c>
      <c r="AD35" s="12">
        <f t="shared" si="10"/>
        <v>256.195896</v>
      </c>
      <c r="AF35" s="1" t="s">
        <v>53</v>
      </c>
      <c r="AG35" s="12">
        <f t="shared" si="7"/>
        <v>183.30433590003298</v>
      </c>
      <c r="AI35" s="12">
        <f t="shared" si="13"/>
        <v>254.18959995269674</v>
      </c>
    </row>
    <row r="36" spans="1:35" x14ac:dyDescent="0.25">
      <c r="A36" s="7">
        <f t="shared" si="6"/>
        <v>0.14166666666666669</v>
      </c>
      <c r="B36" s="7">
        <v>417.20044100000001</v>
      </c>
      <c r="C36" s="7">
        <f t="shared" si="11"/>
        <v>417.98962869870013</v>
      </c>
      <c r="D36" s="7">
        <f t="shared" si="12"/>
        <v>0.6228172237795887</v>
      </c>
      <c r="U36" s="22">
        <f t="shared" si="5"/>
        <v>413.35281464709033</v>
      </c>
      <c r="AB36" s="1">
        <f t="shared" si="9"/>
        <v>5.8333333333333327E-2</v>
      </c>
      <c r="AC36" s="1" t="s">
        <v>54</v>
      </c>
      <c r="AD36" s="12">
        <f t="shared" si="10"/>
        <v>269.167958</v>
      </c>
      <c r="AF36" s="1" t="s">
        <v>54</v>
      </c>
      <c r="AG36" s="12">
        <f t="shared" ref="AG36:AG67" si="14">A_0*AD36 + A_1*AD35 + A_2*AD34 + B_1*AG35 + B_2*AG34</f>
        <v>195.1050137659752</v>
      </c>
      <c r="AI36" s="12">
        <f t="shared" si="13"/>
        <v>266.85399527612049</v>
      </c>
    </row>
    <row r="37" spans="1:35" x14ac:dyDescent="0.25">
      <c r="A37" s="7">
        <f t="shared" si="6"/>
        <v>0.14583333333333337</v>
      </c>
      <c r="B37" s="7">
        <v>417.02484600000003</v>
      </c>
      <c r="C37" s="7">
        <f t="shared" si="11"/>
        <v>418.16792739262115</v>
      </c>
      <c r="D37" s="7">
        <f t="shared" si="12"/>
        <v>1.3066350701566556</v>
      </c>
      <c r="U37" s="22">
        <f t="shared" si="5"/>
        <v>413.40859972613242</v>
      </c>
      <c r="AB37" s="1">
        <f t="shared" si="9"/>
        <v>6.2499999999999993E-2</v>
      </c>
      <c r="AC37" s="1" t="s">
        <v>55</v>
      </c>
      <c r="AD37" s="12">
        <f t="shared" si="10"/>
        <v>284.33002099999999</v>
      </c>
      <c r="AF37" s="1" t="s">
        <v>55</v>
      </c>
      <c r="AG37" s="12">
        <f t="shared" si="14"/>
        <v>207.53062249758042</v>
      </c>
      <c r="AI37" s="12">
        <f t="shared" si="13"/>
        <v>279.24908772848772</v>
      </c>
    </row>
    <row r="38" spans="1:35" x14ac:dyDescent="0.25">
      <c r="A38" s="7">
        <f t="shared" si="6"/>
        <v>0.15000000000000005</v>
      </c>
      <c r="B38" s="7">
        <v>426.49030900000002</v>
      </c>
      <c r="C38" s="7">
        <f t="shared" si="11"/>
        <v>416.81717889061571</v>
      </c>
      <c r="D38" s="7">
        <f t="shared" si="12"/>
        <v>93.569446113077447</v>
      </c>
      <c r="U38" s="22">
        <f t="shared" si="5"/>
        <v>412.37241482989191</v>
      </c>
      <c r="AB38" s="1">
        <f t="shared" si="9"/>
        <v>6.6666666666666666E-2</v>
      </c>
      <c r="AC38" s="1" t="s">
        <v>56</v>
      </c>
      <c r="AD38" s="12">
        <f t="shared" si="10"/>
        <v>300.018259</v>
      </c>
      <c r="AF38" s="1" t="s">
        <v>56</v>
      </c>
      <c r="AG38" s="12">
        <f t="shared" si="14"/>
        <v>220.52109729629447</v>
      </c>
      <c r="AI38" s="12">
        <f t="shared" si="13"/>
        <v>291.25615420119675</v>
      </c>
    </row>
    <row r="39" spans="1:35" x14ac:dyDescent="0.25">
      <c r="A39" s="7">
        <f t="shared" si="6"/>
        <v>0.15416666666666673</v>
      </c>
      <c r="B39" s="7">
        <v>414.83417500000002</v>
      </c>
      <c r="C39" s="7">
        <f t="shared" si="11"/>
        <v>414.04932502442097</v>
      </c>
      <c r="D39" s="7">
        <f t="shared" si="12"/>
        <v>0.61598948416643518</v>
      </c>
      <c r="U39" s="22">
        <f t="shared" si="5"/>
        <v>410.21599395188281</v>
      </c>
      <c r="AB39" s="1">
        <f t="shared" si="9"/>
        <v>7.0833333333333331E-2</v>
      </c>
      <c r="AC39" s="1" t="s">
        <v>57</v>
      </c>
      <c r="AD39" s="12">
        <f t="shared" si="10"/>
        <v>308.87133499999999</v>
      </c>
      <c r="AF39" s="1" t="s">
        <v>57</v>
      </c>
      <c r="AG39" s="12">
        <f t="shared" si="14"/>
        <v>233.95130348115097</v>
      </c>
      <c r="AI39" s="12">
        <f t="shared" si="13"/>
        <v>302.78092095227282</v>
      </c>
    </row>
    <row r="40" spans="1:35" x14ac:dyDescent="0.25">
      <c r="A40" s="7">
        <f t="shared" si="6"/>
        <v>0.15833333333333341</v>
      </c>
      <c r="B40" s="7">
        <v>407.82225699999998</v>
      </c>
      <c r="C40" s="7">
        <f t="shared" si="11"/>
        <v>410.02097180348613</v>
      </c>
      <c r="D40" s="7">
        <f t="shared" si="12"/>
        <v>4.8343467870691601</v>
      </c>
      <c r="U40" s="22">
        <f t="shared" si="5"/>
        <v>406.94716637389394</v>
      </c>
      <c r="AB40" s="1">
        <f t="shared" si="9"/>
        <v>7.4999999999999997E-2</v>
      </c>
      <c r="AC40" s="1" t="s">
        <v>58</v>
      </c>
      <c r="AD40" s="12">
        <f t="shared" si="10"/>
        <v>320.00205599999998</v>
      </c>
      <c r="AF40" s="1" t="s">
        <v>58</v>
      </c>
      <c r="AG40" s="12">
        <f t="shared" si="14"/>
        <v>247.55435701511757</v>
      </c>
      <c r="AI40" s="12">
        <f t="shared" si="13"/>
        <v>313.76032650839431</v>
      </c>
    </row>
    <row r="41" spans="1:35" x14ac:dyDescent="0.25">
      <c r="A41" s="7">
        <f t="shared" si="6"/>
        <v>0.16250000000000009</v>
      </c>
      <c r="B41" s="7">
        <v>407.909719</v>
      </c>
      <c r="C41" s="7">
        <f t="shared" si="11"/>
        <v>404.90110954194961</v>
      </c>
      <c r="D41" s="7">
        <f t="shared" si="12"/>
        <v>9.0517308710702427</v>
      </c>
      <c r="U41" s="22">
        <f t="shared" si="5"/>
        <v>402.60225723980324</v>
      </c>
      <c r="AB41" s="1">
        <f t="shared" si="9"/>
        <v>7.9166666666666663E-2</v>
      </c>
      <c r="AC41" s="1" t="s">
        <v>59</v>
      </c>
      <c r="AD41" s="12">
        <f t="shared" si="10"/>
        <v>329.02886599999999</v>
      </c>
      <c r="AF41" s="1" t="s">
        <v>59</v>
      </c>
      <c r="AG41" s="12">
        <f t="shared" si="14"/>
        <v>261.07315473329885</v>
      </c>
      <c r="AI41" s="12">
        <f t="shared" si="13"/>
        <v>324.16272554630245</v>
      </c>
    </row>
    <row r="42" spans="1:35" x14ac:dyDescent="0.25">
      <c r="A42" s="7">
        <f t="shared" si="6"/>
        <v>0.16666666666666677</v>
      </c>
      <c r="B42" s="7">
        <v>396.691261</v>
      </c>
      <c r="C42" s="7">
        <f t="shared" si="11"/>
        <v>398.84367993864004</v>
      </c>
      <c r="D42" s="7">
        <f t="shared" si="12"/>
        <v>4.6329072874163142</v>
      </c>
      <c r="U42" s="22">
        <f t="shared" si="5"/>
        <v>397.23485574535243</v>
      </c>
      <c r="AB42" s="1">
        <f t="shared" si="9"/>
        <v>8.3333333333333329E-2</v>
      </c>
      <c r="AC42" s="1" t="s">
        <v>60</v>
      </c>
      <c r="AD42" s="12">
        <f t="shared" si="10"/>
        <v>335.07671800000003</v>
      </c>
      <c r="AF42" s="1" t="s">
        <v>60</v>
      </c>
      <c r="AG42" s="12">
        <f t="shared" si="14"/>
        <v>274.26454433475908</v>
      </c>
      <c r="AI42" s="12">
        <f t="shared" si="13"/>
        <v>333.98335431072667</v>
      </c>
    </row>
    <row r="43" spans="1:35" x14ac:dyDescent="0.25">
      <c r="A43" s="7">
        <f t="shared" si="6"/>
        <v>0.17083333333333345</v>
      </c>
      <c r="B43" s="7">
        <v>389.50469399999997</v>
      </c>
      <c r="C43" s="7">
        <f t="shared" si="11"/>
        <v>391.9696670490402</v>
      </c>
      <c r="D43" s="7">
        <f t="shared" si="12"/>
        <v>6.0760921324946624</v>
      </c>
      <c r="U43" s="22">
        <f t="shared" si="5"/>
        <v>390.90928351374606</v>
      </c>
      <c r="AB43" s="1">
        <f t="shared" si="9"/>
        <v>8.7499999999999994E-2</v>
      </c>
      <c r="AC43" s="1" t="s">
        <v>61</v>
      </c>
      <c r="AD43" s="12">
        <f t="shared" si="10"/>
        <v>345.24413600000003</v>
      </c>
      <c r="AF43" s="1" t="s">
        <v>61</v>
      </c>
      <c r="AG43" s="12">
        <f t="shared" si="14"/>
        <v>286.92272460387062</v>
      </c>
      <c r="AI43" s="12">
        <f t="shared" si="13"/>
        <v>343.23710452331147</v>
      </c>
    </row>
    <row r="44" spans="1:35" x14ac:dyDescent="0.25">
      <c r="A44" s="7">
        <f t="shared" si="6"/>
        <v>0.17500000000000013</v>
      </c>
      <c r="B44" s="7">
        <v>381.79121900000001</v>
      </c>
      <c r="C44" s="7">
        <f t="shared" si="11"/>
        <v>384.36088214349002</v>
      </c>
      <c r="D44" s="7">
        <f t="shared" si="12"/>
        <v>6.6031686710109296</v>
      </c>
      <c r="U44" s="22">
        <f t="shared" si="5"/>
        <v>383.69320216439706</v>
      </c>
      <c r="AB44" s="1">
        <f t="shared" si="9"/>
        <v>9.166666666666666E-2</v>
      </c>
      <c r="AC44" s="1" t="s">
        <v>62</v>
      </c>
      <c r="AD44" s="12">
        <f t="shared" si="10"/>
        <v>350.41452800000002</v>
      </c>
      <c r="AF44" s="1" t="s">
        <v>62</v>
      </c>
      <c r="AG44" s="12">
        <f t="shared" si="14"/>
        <v>298.93955287399979</v>
      </c>
      <c r="AI44" s="12">
        <f t="shared" si="13"/>
        <v>351.95030074276428</v>
      </c>
    </row>
    <row r="45" spans="1:35" x14ac:dyDescent="0.25">
      <c r="A45" s="7">
        <f t="shared" si="6"/>
        <v>0.17916666666666681</v>
      </c>
      <c r="B45" s="7">
        <v>380.56424800000002</v>
      </c>
      <c r="C45" s="7">
        <f t="shared" si="11"/>
        <v>376.06490180255923</v>
      </c>
      <c r="D45" s="7">
        <f t="shared" si="12"/>
        <v>20.244116204424863</v>
      </c>
      <c r="U45" s="22">
        <f t="shared" si="5"/>
        <v>375.65191645997766</v>
      </c>
      <c r="AB45" s="1">
        <f t="shared" si="9"/>
        <v>9.5833333333333326E-2</v>
      </c>
      <c r="AC45" s="1" t="s">
        <v>63</v>
      </c>
      <c r="AD45" s="12">
        <f t="shared" si="10"/>
        <v>358.91601700000001</v>
      </c>
      <c r="AF45" s="1" t="s">
        <v>63</v>
      </c>
      <c r="AG45" s="12">
        <f t="shared" si="14"/>
        <v>310.24053583370619</v>
      </c>
      <c r="AI45" s="12">
        <f t="shared" si="13"/>
        <v>360.15336805901154</v>
      </c>
    </row>
    <row r="46" spans="1:35" x14ac:dyDescent="0.25">
      <c r="A46" s="7">
        <f t="shared" si="6"/>
        <v>0.18333333333333349</v>
      </c>
      <c r="B46" s="7">
        <v>365.139769</v>
      </c>
      <c r="C46" s="7">
        <f t="shared" si="11"/>
        <v>367.10828711469838</v>
      </c>
      <c r="D46" s="7">
        <f t="shared" si="12"/>
        <v>3.8750635678956789</v>
      </c>
      <c r="U46" s="22">
        <f t="shared" si="5"/>
        <v>366.85083865299271</v>
      </c>
      <c r="AB46" s="1">
        <f t="shared" si="9"/>
        <v>9.9999999999999992E-2</v>
      </c>
      <c r="AC46" s="1" t="s">
        <v>64</v>
      </c>
      <c r="AD46" s="12">
        <f t="shared" si="10"/>
        <v>359.70537200000001</v>
      </c>
      <c r="AF46" s="1" t="s">
        <v>64</v>
      </c>
      <c r="AG46" s="12">
        <f t="shared" si="14"/>
        <v>320.72867328829074</v>
      </c>
      <c r="AI46" s="12">
        <f t="shared" si="13"/>
        <v>367.87283495438146</v>
      </c>
    </row>
    <row r="47" spans="1:35" x14ac:dyDescent="0.25">
      <c r="A47" s="7">
        <f t="shared" si="6"/>
        <v>0.18750000000000017</v>
      </c>
      <c r="B47" s="7">
        <v>362.597418</v>
      </c>
      <c r="C47" s="7">
        <f t="shared" si="11"/>
        <v>357.51371906019989</v>
      </c>
      <c r="D47" s="7">
        <f t="shared" si="12"/>
        <v>25.843994910524813</v>
      </c>
      <c r="U47" s="22">
        <f t="shared" si="5"/>
        <v>357.36094233226339</v>
      </c>
      <c r="AB47" s="1">
        <f t="shared" si="9"/>
        <v>0.10416666666666666</v>
      </c>
      <c r="AC47" s="1" t="s">
        <v>65</v>
      </c>
      <c r="AD47" s="12">
        <f t="shared" si="10"/>
        <v>375.30584399999998</v>
      </c>
      <c r="AF47" s="1" t="s">
        <v>65</v>
      </c>
      <c r="AG47" s="12">
        <f t="shared" si="14"/>
        <v>330.42212185384153</v>
      </c>
      <c r="AI47" s="12">
        <f t="shared" si="13"/>
        <v>375.12223737544366</v>
      </c>
    </row>
    <row r="48" spans="1:35" x14ac:dyDescent="0.25">
      <c r="A48" s="7">
        <f t="shared" si="6"/>
        <v>0.19166666666666685</v>
      </c>
      <c r="B48" s="7">
        <v>348.74890399999998</v>
      </c>
      <c r="C48" s="7">
        <f t="shared" si="11"/>
        <v>347.31627915155917</v>
      </c>
      <c r="D48" s="7">
        <f t="shared" si="12"/>
        <v>2.052413956370053</v>
      </c>
      <c r="U48" s="22">
        <f t="shared" si="5"/>
        <v>347.26202484540102</v>
      </c>
      <c r="AB48" s="1">
        <f t="shared" si="9"/>
        <v>0.10833333333333332</v>
      </c>
      <c r="AC48" s="1" t="s">
        <v>66</v>
      </c>
      <c r="AD48" s="12">
        <f t="shared" si="10"/>
        <v>374.42887300000001</v>
      </c>
      <c r="AF48" s="1" t="s">
        <v>66</v>
      </c>
      <c r="AG48" s="12">
        <f t="shared" si="14"/>
        <v>339.45643341008861</v>
      </c>
      <c r="AI48" s="12">
        <f t="shared" si="13"/>
        <v>381.89675699451629</v>
      </c>
    </row>
    <row r="49" spans="1:35" x14ac:dyDescent="0.25">
      <c r="A49" s="7">
        <f t="shared" si="6"/>
        <v>0.19583333333333353</v>
      </c>
      <c r="B49" s="7">
        <v>335.69023399999998</v>
      </c>
      <c r="C49" s="7">
        <f t="shared" si="11"/>
        <v>336.57478433384546</v>
      </c>
      <c r="D49" s="7">
        <f t="shared" si="12"/>
        <v>0.78242929310615339</v>
      </c>
      <c r="U49" s="22">
        <f t="shared" si="5"/>
        <v>336.64405441339079</v>
      </c>
      <c r="AB49" s="1">
        <f t="shared" si="9"/>
        <v>0.11249999999999999</v>
      </c>
      <c r="AC49" s="1" t="s">
        <v>67</v>
      </c>
      <c r="AD49" s="12">
        <f t="shared" si="10"/>
        <v>386.52475900000002</v>
      </c>
      <c r="AF49" s="1" t="s">
        <v>67</v>
      </c>
      <c r="AG49" s="12">
        <f t="shared" si="14"/>
        <v>347.88917919096241</v>
      </c>
      <c r="AI49" s="12">
        <f t="shared" si="13"/>
        <v>388.17260131367721</v>
      </c>
    </row>
    <row r="50" spans="1:35" x14ac:dyDescent="0.25">
      <c r="A50" s="7">
        <f t="shared" si="6"/>
        <v>0.20000000000000021</v>
      </c>
      <c r="B50" s="7">
        <v>322.98217499999998</v>
      </c>
      <c r="C50" s="7">
        <f t="shared" si="11"/>
        <v>325.37561921761306</v>
      </c>
      <c r="D50" s="7">
        <f t="shared" si="12"/>
        <v>5.7285752228254889</v>
      </c>
      <c r="U50" s="22">
        <f t="shared" si="5"/>
        <v>325.60340596805401</v>
      </c>
      <c r="AB50" s="1">
        <f t="shared" si="9"/>
        <v>0.11666666666666665</v>
      </c>
      <c r="AC50" s="1" t="s">
        <v>68</v>
      </c>
      <c r="AD50" s="12">
        <f t="shared" si="10"/>
        <v>391.08218499999998</v>
      </c>
      <c r="AF50" s="1" t="s">
        <v>68</v>
      </c>
      <c r="AG50" s="12">
        <f t="shared" si="14"/>
        <v>355.82211389249449</v>
      </c>
      <c r="AI50" s="12">
        <f t="shared" si="13"/>
        <v>393.90779054451042</v>
      </c>
    </row>
    <row r="51" spans="1:35" x14ac:dyDescent="0.25">
      <c r="A51" s="7">
        <f t="shared" si="6"/>
        <v>0.20416666666666689</v>
      </c>
      <c r="B51" s="7">
        <v>311.23656399999999</v>
      </c>
      <c r="C51" s="7">
        <f t="shared" si="11"/>
        <v>313.828499634244</v>
      </c>
      <c r="D51" s="7">
        <f t="shared" si="12"/>
        <v>6.7181303320638968</v>
      </c>
      <c r="U51" s="22">
        <f t="shared" si="5"/>
        <v>314.2340883450106</v>
      </c>
      <c r="AB51" s="1">
        <f t="shared" si="9"/>
        <v>0.12083333333333332</v>
      </c>
      <c r="AC51" s="1" t="s">
        <v>69</v>
      </c>
      <c r="AD51" s="12">
        <f t="shared" si="10"/>
        <v>400.63483600000001</v>
      </c>
      <c r="AF51" s="1" t="s">
        <v>69</v>
      </c>
      <c r="AG51" s="12">
        <f t="shared" si="14"/>
        <v>363.39547338344772</v>
      </c>
      <c r="AI51" s="12">
        <f t="shared" si="13"/>
        <v>399.04580612083203</v>
      </c>
    </row>
    <row r="52" spans="1:35" x14ac:dyDescent="0.25">
      <c r="A52" s="7">
        <f t="shared" si="6"/>
        <v>0.20833333333333356</v>
      </c>
      <c r="B52" s="7">
        <v>303.34911099999999</v>
      </c>
      <c r="C52" s="7">
        <f t="shared" si="11"/>
        <v>302.05558235012501</v>
      </c>
      <c r="D52" s="7">
        <f t="shared" si="12"/>
        <v>1.6732163680474044</v>
      </c>
      <c r="U52" s="22">
        <f t="shared" si="5"/>
        <v>302.62146226910301</v>
      </c>
      <c r="AB52" s="1">
        <f t="shared" si="9"/>
        <v>0.12499999999999999</v>
      </c>
      <c r="AC52" s="1" t="s">
        <v>70</v>
      </c>
      <c r="AD52" s="12">
        <f t="shared" si="10"/>
        <v>401.24868700000002</v>
      </c>
      <c r="AF52" s="1" t="s">
        <v>70</v>
      </c>
      <c r="AG52" s="12">
        <f t="shared" si="14"/>
        <v>370.63416091237877</v>
      </c>
      <c r="AI52" s="12">
        <f t="shared" si="13"/>
        <v>403.52218575453986</v>
      </c>
    </row>
    <row r="53" spans="1:35" x14ac:dyDescent="0.25">
      <c r="A53" s="7">
        <f t="shared" si="6"/>
        <v>0.21250000000000024</v>
      </c>
      <c r="B53" s="7">
        <v>286.43408399999998</v>
      </c>
      <c r="C53" s="7">
        <f t="shared" si="11"/>
        <v>290.1768736679166</v>
      </c>
      <c r="D53" s="7">
        <f t="shared" si="12"/>
        <v>14.008474498263336</v>
      </c>
      <c r="U53" s="22">
        <f t="shared" si="5"/>
        <v>290.84176758753358</v>
      </c>
      <c r="AB53" s="1">
        <f t="shared" si="9"/>
        <v>0.12916666666666665</v>
      </c>
      <c r="AC53" s="1" t="s">
        <v>71</v>
      </c>
      <c r="AD53" s="12">
        <f t="shared" si="10"/>
        <v>403.87862200000001</v>
      </c>
      <c r="AF53" s="1" t="s">
        <v>71</v>
      </c>
      <c r="AG53" s="12">
        <f t="shared" si="14"/>
        <v>377.41932586207463</v>
      </c>
      <c r="AI53" s="12">
        <f t="shared" si="13"/>
        <v>407.26777730014442</v>
      </c>
    </row>
    <row r="54" spans="1:35" x14ac:dyDescent="0.25">
      <c r="A54" s="7">
        <f t="shared" si="6"/>
        <v>0.21666666666666692</v>
      </c>
      <c r="B54" s="7">
        <v>283.19023700000002</v>
      </c>
      <c r="C54" s="7">
        <f t="shared" si="11"/>
        <v>278.29567476407311</v>
      </c>
      <c r="D54" s="7">
        <f t="shared" si="12"/>
        <v>23.956739481361854</v>
      </c>
      <c r="U54" s="22">
        <f t="shared" si="5"/>
        <v>278.96426795856081</v>
      </c>
      <c r="AB54" s="1">
        <f t="shared" ref="AB54:AB85" si="15">A34</f>
        <v>0.13333333333333333</v>
      </c>
      <c r="AC54" s="1" t="s">
        <v>72</v>
      </c>
      <c r="AD54" s="12">
        <f t="shared" ref="AD54:AD85" si="16">B34</f>
        <v>413.78182199999998</v>
      </c>
      <c r="AF54" s="1" t="s">
        <v>72</v>
      </c>
      <c r="AG54" s="12">
        <f t="shared" si="14"/>
        <v>383.72846414969553</v>
      </c>
      <c r="AI54" s="12">
        <f t="shared" si="13"/>
        <v>410.20750176930318</v>
      </c>
    </row>
    <row r="55" spans="1:35" x14ac:dyDescent="0.25">
      <c r="A55" s="7">
        <f t="shared" si="6"/>
        <v>0.2208333333333336</v>
      </c>
      <c r="B55" s="7">
        <v>264.60970800000001</v>
      </c>
      <c r="C55" s="7">
        <f t="shared" si="11"/>
        <v>266.48770400164341</v>
      </c>
      <c r="D55" s="7">
        <f t="shared" si="12"/>
        <v>3.5268689821885824</v>
      </c>
      <c r="U55" s="22">
        <f t="shared" si="5"/>
        <v>267.05466549407026</v>
      </c>
      <c r="AB55" s="1">
        <f t="shared" si="15"/>
        <v>0.13750000000000001</v>
      </c>
      <c r="AC55" s="1" t="s">
        <v>73</v>
      </c>
      <c r="AD55" s="12">
        <f t="shared" si="16"/>
        <v>410.97726899999998</v>
      </c>
      <c r="AF55" s="1" t="s">
        <v>73</v>
      </c>
      <c r="AG55" s="12">
        <f t="shared" si="14"/>
        <v>389.62826068998044</v>
      </c>
      <c r="AI55" s="12">
        <f t="shared" si="13"/>
        <v>412.26190652285254</v>
      </c>
    </row>
    <row r="56" spans="1:35" x14ac:dyDescent="0.25">
      <c r="A56" s="7">
        <f t="shared" si="6"/>
        <v>0.22500000000000028</v>
      </c>
      <c r="B56" s="7">
        <v>259.43916300000001</v>
      </c>
      <c r="C56" s="7">
        <f t="shared" si="11"/>
        <v>254.79662115801824</v>
      </c>
      <c r="D56" s="7">
        <f t="shared" si="12"/>
        <v>21.553194754551463</v>
      </c>
      <c r="U56" s="22">
        <f t="shared" si="5"/>
        <v>255.17952732664273</v>
      </c>
      <c r="AB56" s="1">
        <f t="shared" si="15"/>
        <v>0.14166666666666669</v>
      </c>
      <c r="AC56" s="1" t="s">
        <v>74</v>
      </c>
      <c r="AD56" s="12">
        <f t="shared" si="16"/>
        <v>417.20044100000001</v>
      </c>
      <c r="AF56" s="1" t="s">
        <v>74</v>
      </c>
      <c r="AG56" s="12">
        <f t="shared" si="14"/>
        <v>395.05805287223444</v>
      </c>
      <c r="AI56" s="12">
        <f t="shared" si="13"/>
        <v>413.35281464709033</v>
      </c>
    </row>
    <row r="57" spans="1:35" x14ac:dyDescent="0.25">
      <c r="A57" s="7">
        <f t="shared" si="6"/>
        <v>0.22916666666666696</v>
      </c>
      <c r="B57" s="7">
        <v>237.35230899999999</v>
      </c>
      <c r="C57" s="7">
        <f t="shared" si="11"/>
        <v>243.23717917498388</v>
      </c>
      <c r="D57" s="7">
        <f t="shared" si="12"/>
        <v>34.631696976414901</v>
      </c>
      <c r="U57" s="22">
        <f t="shared" si="5"/>
        <v>243.40801909542168</v>
      </c>
      <c r="AB57" s="1">
        <f t="shared" si="15"/>
        <v>0.14583333333333337</v>
      </c>
      <c r="AC57" s="1" t="s">
        <v>75</v>
      </c>
      <c r="AD57" s="12">
        <f t="shared" si="16"/>
        <v>417.02484600000003</v>
      </c>
      <c r="AF57" s="1" t="s">
        <v>75</v>
      </c>
      <c r="AG57" s="12">
        <f t="shared" si="14"/>
        <v>399.98771667131234</v>
      </c>
      <c r="AI57" s="12">
        <f t="shared" si="13"/>
        <v>413.40859972613242</v>
      </c>
    </row>
    <row r="58" spans="1:35" x14ac:dyDescent="0.25">
      <c r="A58" s="7">
        <f t="shared" si="6"/>
        <v>0.23333333333333364</v>
      </c>
      <c r="B58" s="7">
        <v>238.841758</v>
      </c>
      <c r="C58" s="7">
        <f t="shared" si="11"/>
        <v>231.80548877242904</v>
      </c>
      <c r="D58" s="7">
        <f t="shared" si="12"/>
        <v>49.509084642861964</v>
      </c>
      <c r="U58" s="22">
        <f t="shared" si="5"/>
        <v>231.81013612246977</v>
      </c>
      <c r="AB58" s="1">
        <f t="shared" si="15"/>
        <v>0.15000000000000005</v>
      </c>
      <c r="AC58" s="1" t="s">
        <v>76</v>
      </c>
      <c r="AD58" s="12">
        <f t="shared" si="16"/>
        <v>426.49030900000002</v>
      </c>
      <c r="AF58" s="1" t="s">
        <v>76</v>
      </c>
      <c r="AG58" s="12">
        <f t="shared" si="14"/>
        <v>404.50884177518157</v>
      </c>
      <c r="AI58" s="12">
        <f t="shared" si="13"/>
        <v>412.37241482989191</v>
      </c>
    </row>
    <row r="59" spans="1:35" x14ac:dyDescent="0.25">
      <c r="A59" s="7">
        <f t="shared" si="6"/>
        <v>0.23750000000000032</v>
      </c>
      <c r="B59" s="7">
        <v>217.80753200000001</v>
      </c>
      <c r="C59" s="7">
        <f t="shared" si="11"/>
        <v>220.49427542594162</v>
      </c>
      <c r="D59" s="7">
        <f t="shared" si="12"/>
        <v>7.2185902368404831</v>
      </c>
      <c r="U59" s="22">
        <f t="shared" si="5"/>
        <v>220.4569758604726</v>
      </c>
      <c r="AB59" s="1">
        <f t="shared" si="15"/>
        <v>0.15416666666666673</v>
      </c>
      <c r="AC59" s="1" t="s">
        <v>77</v>
      </c>
      <c r="AD59" s="12">
        <f t="shared" si="16"/>
        <v>414.83417500000002</v>
      </c>
      <c r="AF59" s="1" t="s">
        <v>77</v>
      </c>
      <c r="AG59" s="12">
        <f t="shared" si="14"/>
        <v>408.59046284560219</v>
      </c>
      <c r="AI59" s="12">
        <f t="shared" si="13"/>
        <v>410.21599395188281</v>
      </c>
    </row>
    <row r="60" spans="1:35" x14ac:dyDescent="0.25">
      <c r="A60" s="7">
        <f t="shared" si="6"/>
        <v>0.241666666666667</v>
      </c>
      <c r="B60" s="7">
        <v>209.919895</v>
      </c>
      <c r="C60" s="7">
        <f t="shared" si="11"/>
        <v>209.30986635373441</v>
      </c>
      <c r="D60" s="7">
        <f t="shared" si="12"/>
        <v>0.37213494926462853</v>
      </c>
      <c r="U60" s="22">
        <f t="shared" si="5"/>
        <v>209.42321244695322</v>
      </c>
      <c r="AB60" s="1">
        <f t="shared" si="15"/>
        <v>0.15833333333333341</v>
      </c>
      <c r="AC60" s="1" t="s">
        <v>78</v>
      </c>
      <c r="AD60" s="12">
        <f t="shared" si="16"/>
        <v>407.82225699999998</v>
      </c>
      <c r="AF60" s="1" t="s">
        <v>78</v>
      </c>
      <c r="AG60" s="12">
        <f t="shared" si="14"/>
        <v>411.83696090421984</v>
      </c>
      <c r="AI60" s="12">
        <f t="shared" si="13"/>
        <v>406.94716637389394</v>
      </c>
    </row>
    <row r="61" spans="1:35" x14ac:dyDescent="0.25">
      <c r="A61" s="7">
        <f t="shared" si="6"/>
        <v>0.24583333333333368</v>
      </c>
      <c r="B61" s="7">
        <v>200.71593300000001</v>
      </c>
      <c r="C61" s="7">
        <f t="shared" si="11"/>
        <v>198.28718787751228</v>
      </c>
      <c r="D61" s="7">
        <f t="shared" si="12"/>
        <v>5.8988028700079189</v>
      </c>
      <c r="U61" s="22">
        <f t="shared" si="5"/>
        <v>198.78649638764722</v>
      </c>
      <c r="AB61" s="1">
        <f t="shared" si="15"/>
        <v>0.16250000000000009</v>
      </c>
      <c r="AC61" s="1" t="s">
        <v>79</v>
      </c>
      <c r="AD61" s="12">
        <f t="shared" si="16"/>
        <v>407.909719</v>
      </c>
      <c r="AF61" s="1" t="s">
        <v>79</v>
      </c>
      <c r="AG61" s="12">
        <f t="shared" si="14"/>
        <v>413.9547665023523</v>
      </c>
      <c r="AI61" s="12">
        <f t="shared" si="13"/>
        <v>402.60225723980324</v>
      </c>
    </row>
    <row r="62" spans="1:35" x14ac:dyDescent="0.25">
      <c r="A62" s="7">
        <f t="shared" si="6"/>
        <v>0.25000000000000033</v>
      </c>
      <c r="B62" s="7">
        <v>184.06393299999999</v>
      </c>
      <c r="C62" s="7">
        <f t="shared" si="11"/>
        <v>187.49935541017518</v>
      </c>
      <c r="D62" s="7">
        <f t="shared" si="12"/>
        <v>11.802127136333928</v>
      </c>
      <c r="U62" s="22">
        <f t="shared" si="5"/>
        <v>188.62523638438125</v>
      </c>
      <c r="AB62" s="1">
        <f t="shared" si="15"/>
        <v>0.16666666666666677</v>
      </c>
      <c r="AC62" s="1" t="s">
        <v>80</v>
      </c>
      <c r="AD62" s="12">
        <f t="shared" si="16"/>
        <v>396.691261</v>
      </c>
      <c r="AF62" s="1" t="s">
        <v>80</v>
      </c>
      <c r="AG62" s="12">
        <f t="shared" si="14"/>
        <v>414.91293221841482</v>
      </c>
      <c r="AI62" s="12">
        <f t="shared" si="13"/>
        <v>397.23485574535243</v>
      </c>
    </row>
    <row r="63" spans="1:35" x14ac:dyDescent="0.25">
      <c r="A63" s="7">
        <f t="shared" si="6"/>
        <v>0.25416666666666698</v>
      </c>
      <c r="B63" s="7">
        <v>173.72229300000001</v>
      </c>
      <c r="C63" s="7">
        <f t="shared" si="11"/>
        <v>177.05942213920977</v>
      </c>
      <c r="D63" s="7">
        <f t="shared" si="12"/>
        <v>11.136430891762904</v>
      </c>
      <c r="U63" s="22">
        <f t="shared" si="5"/>
        <v>179.01411764614636</v>
      </c>
      <c r="AB63" s="1">
        <f t="shared" si="15"/>
        <v>0.17083333333333345</v>
      </c>
      <c r="AC63" s="1" t="s">
        <v>81</v>
      </c>
      <c r="AD63" s="12">
        <f t="shared" si="16"/>
        <v>389.50469399999997</v>
      </c>
      <c r="AF63" s="1" t="s">
        <v>81</v>
      </c>
      <c r="AG63" s="12">
        <f t="shared" si="14"/>
        <v>414.59232952182919</v>
      </c>
      <c r="AI63" s="12">
        <f t="shared" si="13"/>
        <v>390.90928351374606</v>
      </c>
    </row>
    <row r="64" spans="1:35" x14ac:dyDescent="0.25">
      <c r="A64" s="7">
        <f t="shared" si="6"/>
        <v>0.25833333333333364</v>
      </c>
      <c r="B64" s="7">
        <v>160.749956</v>
      </c>
      <c r="C64" s="7">
        <f t="shared" si="11"/>
        <v>167.11331289657696</v>
      </c>
      <c r="D64" s="7">
        <f t="shared" si="12"/>
        <v>40.492310993213557</v>
      </c>
      <c r="U64" s="22">
        <f t="shared" si="5"/>
        <v>170.01319942237495</v>
      </c>
      <c r="AB64" s="1">
        <f t="shared" si="15"/>
        <v>0.17500000000000013</v>
      </c>
      <c r="AC64" s="1" t="s">
        <v>82</v>
      </c>
      <c r="AD64" s="12">
        <f t="shared" si="16"/>
        <v>381.79121900000001</v>
      </c>
      <c r="AF64" s="1" t="s">
        <v>82</v>
      </c>
      <c r="AG64" s="12">
        <f t="shared" si="14"/>
        <v>412.92977569914939</v>
      </c>
      <c r="AI64" s="12">
        <f t="shared" si="13"/>
        <v>383.69320216439706</v>
      </c>
    </row>
    <row r="65" spans="1:35" x14ac:dyDescent="0.25">
      <c r="A65" s="7">
        <f t="shared" si="6"/>
        <v>0.26250000000000029</v>
      </c>
      <c r="B65" s="7">
        <v>159.87387100000001</v>
      </c>
      <c r="C65" s="7">
        <f t="shared" si="11"/>
        <v>157.82461959244094</v>
      </c>
      <c r="D65" s="7">
        <f t="shared" si="12"/>
        <v>4.1994313313828258</v>
      </c>
      <c r="U65" s="22">
        <f t="shared" si="5"/>
        <v>161.65690693562024</v>
      </c>
      <c r="AB65" s="1">
        <f t="shared" si="15"/>
        <v>0.17916666666666681</v>
      </c>
      <c r="AC65" s="1" t="s">
        <v>83</v>
      </c>
      <c r="AD65" s="12">
        <f t="shared" si="16"/>
        <v>380.56424800000002</v>
      </c>
      <c r="AF65" s="1" t="s">
        <v>83</v>
      </c>
      <c r="AG65" s="12">
        <f t="shared" si="14"/>
        <v>410.09340674132017</v>
      </c>
      <c r="AI65" s="12">
        <f t="shared" si="13"/>
        <v>375.65191645997766</v>
      </c>
    </row>
    <row r="66" spans="1:35" x14ac:dyDescent="0.25">
      <c r="A66" s="7">
        <f t="shared" si="6"/>
        <v>0.26666666666666694</v>
      </c>
      <c r="B66" s="7">
        <v>147.253243</v>
      </c>
      <c r="C66" s="7">
        <f t="shared" ref="C66:C97" si="17">G$5 + G$6*SIN(F$4*A66+G$16)+G$7*SIN(2*F$4*A66+G$17)+G$8*SIN(3*F$4*A66+G$18)+G$9*SIN(4*F$4*A66+G$19)+G$10*SIN(5*F$4*A66+G$20)+G$11*SIN(6*F$4*A66+G$21)+G$12*SIN(7*F$4*A66+G$22)+G$13*SIN(8*F$4*A66+G$23)+G$14*SIN(9*F$4*A66+G$24)+G$15*SIN(10*F$4*A66+G$25)</f>
        <v>149.3534631173234</v>
      </c>
      <c r="D66" s="7">
        <f t="shared" ref="D66:D80" si="18">(B66-C66)^2</f>
        <v>4.4109245412099272</v>
      </c>
      <c r="U66" s="22">
        <f t="shared" si="5"/>
        <v>153.95160202751271</v>
      </c>
      <c r="AB66" s="1">
        <f t="shared" si="15"/>
        <v>0.18333333333333349</v>
      </c>
      <c r="AC66" s="1" t="s">
        <v>84</v>
      </c>
      <c r="AD66" s="12">
        <f t="shared" si="16"/>
        <v>365.139769</v>
      </c>
      <c r="AF66" s="1" t="s">
        <v>84</v>
      </c>
      <c r="AG66" s="12">
        <f t="shared" si="14"/>
        <v>406.24157629702808</v>
      </c>
      <c r="AI66" s="12">
        <f t="shared" ref="AI66:AI97" si="19">A_0*AG66 + A_1*AG67 + A_2*AG68 + B_1*AI67 + B_2*AI68</f>
        <v>366.85083865299271</v>
      </c>
    </row>
    <row r="67" spans="1:35" x14ac:dyDescent="0.25">
      <c r="A67" s="7">
        <f t="shared" si="6"/>
        <v>0.27083333333333359</v>
      </c>
      <c r="B67" s="7">
        <v>146.90251000000001</v>
      </c>
      <c r="C67" s="7">
        <f t="shared" si="17"/>
        <v>141.83275757907188</v>
      </c>
      <c r="D67" s="7">
        <f t="shared" si="18"/>
        <v>25.702389609506589</v>
      </c>
      <c r="U67" s="22">
        <f t="shared" ref="U67:U121" si="20">AI87</f>
        <v>146.88010349065007</v>
      </c>
      <c r="AB67" s="1">
        <f t="shared" si="15"/>
        <v>0.18750000000000017</v>
      </c>
      <c r="AC67" s="1" t="s">
        <v>85</v>
      </c>
      <c r="AD67" s="12">
        <f t="shared" si="16"/>
        <v>362.597418</v>
      </c>
      <c r="AF67" s="1" t="s">
        <v>85</v>
      </c>
      <c r="AG67" s="12">
        <f t="shared" si="14"/>
        <v>401.41291991963186</v>
      </c>
      <c r="AI67" s="12">
        <f t="shared" si="19"/>
        <v>357.36094233226339</v>
      </c>
    </row>
    <row r="68" spans="1:35" x14ac:dyDescent="0.25">
      <c r="A68" s="7">
        <f t="shared" ref="A68:A121" si="21">1/240+A67</f>
        <v>0.27500000000000024</v>
      </c>
      <c r="B68" s="7">
        <v>139.71490499999999</v>
      </c>
      <c r="C68" s="7">
        <f t="shared" si="17"/>
        <v>135.34575248080156</v>
      </c>
      <c r="D68" s="7">
        <f t="shared" si="18"/>
        <v>19.089493736017921</v>
      </c>
      <c r="U68" s="22">
        <f t="shared" si="20"/>
        <v>140.40836075345811</v>
      </c>
      <c r="AB68" s="1">
        <f t="shared" si="15"/>
        <v>0.19166666666666685</v>
      </c>
      <c r="AC68" s="1" t="s">
        <v>86</v>
      </c>
      <c r="AD68" s="12">
        <f t="shared" si="16"/>
        <v>348.74890399999998</v>
      </c>
      <c r="AF68" s="1" t="s">
        <v>86</v>
      </c>
      <c r="AG68" s="12">
        <f t="shared" ref="AG68:AG99" si="22">A_0*AD68 + A_1*AD67 + A_2*AD66 + B_1*AG67 + B_2*AG66</f>
        <v>395.69369143119843</v>
      </c>
      <c r="AI68" s="12">
        <f t="shared" si="19"/>
        <v>347.26202484540102</v>
      </c>
    </row>
    <row r="69" spans="1:35" x14ac:dyDescent="0.25">
      <c r="A69" s="7">
        <f t="shared" si="21"/>
        <v>0.2791666666666669</v>
      </c>
      <c r="B69" s="7">
        <v>129.63675000000001</v>
      </c>
      <c r="C69" s="7">
        <f t="shared" si="17"/>
        <v>129.90859583243522</v>
      </c>
      <c r="D69" s="7">
        <f t="shared" si="18"/>
        <v>7.390015661239685E-2</v>
      </c>
      <c r="U69" s="22">
        <f t="shared" si="20"/>
        <v>134.49168330778457</v>
      </c>
      <c r="AB69" s="1">
        <f t="shared" si="15"/>
        <v>0.19583333333333353</v>
      </c>
      <c r="AC69" s="1" t="s">
        <v>87</v>
      </c>
      <c r="AD69" s="12">
        <f t="shared" si="16"/>
        <v>335.69023399999998</v>
      </c>
      <c r="AF69" s="1" t="s">
        <v>87</v>
      </c>
      <c r="AG69" s="12">
        <f t="shared" si="22"/>
        <v>389.06674507513435</v>
      </c>
      <c r="AI69" s="12">
        <f t="shared" si="19"/>
        <v>336.64405441339079</v>
      </c>
    </row>
    <row r="70" spans="1:35" x14ac:dyDescent="0.25">
      <c r="A70" s="7">
        <f t="shared" si="21"/>
        <v>0.28333333333333355</v>
      </c>
      <c r="B70" s="7">
        <v>123.589296</v>
      </c>
      <c r="C70" s="7">
        <f t="shared" si="17"/>
        <v>125.46089591901971</v>
      </c>
      <c r="D70" s="7">
        <f t="shared" si="18"/>
        <v>3.5028862568745516</v>
      </c>
      <c r="U70" s="22">
        <f t="shared" si="20"/>
        <v>129.07485752648762</v>
      </c>
      <c r="AB70" s="1">
        <f t="shared" si="15"/>
        <v>0.20000000000000021</v>
      </c>
      <c r="AC70" s="1" t="s">
        <v>88</v>
      </c>
      <c r="AD70" s="12">
        <f t="shared" si="16"/>
        <v>322.98217499999998</v>
      </c>
      <c r="AF70" s="1" t="s">
        <v>88</v>
      </c>
      <c r="AG70" s="12">
        <f t="shared" si="22"/>
        <v>381.43816771994375</v>
      </c>
      <c r="AI70" s="12">
        <f t="shared" si="19"/>
        <v>325.60340596805401</v>
      </c>
    </row>
    <row r="71" spans="1:35" x14ac:dyDescent="0.25">
      <c r="A71" s="7">
        <f t="shared" si="21"/>
        <v>0.2875000000000002</v>
      </c>
      <c r="B71" s="7">
        <v>126.83122</v>
      </c>
      <c r="C71" s="7">
        <f t="shared" si="17"/>
        <v>121.86600898917814</v>
      </c>
      <c r="D71" s="7">
        <f t="shared" si="18"/>
        <v>24.653320381986646</v>
      </c>
      <c r="U71" s="22">
        <f t="shared" si="20"/>
        <v>124.08760262713167</v>
      </c>
      <c r="AB71" s="1">
        <f t="shared" si="15"/>
        <v>0.20416666666666689</v>
      </c>
      <c r="AC71" s="1" t="s">
        <v>89</v>
      </c>
      <c r="AD71" s="12">
        <f t="shared" si="16"/>
        <v>311.23656399999999</v>
      </c>
      <c r="AF71" s="1" t="s">
        <v>89</v>
      </c>
      <c r="AG71" s="12">
        <f t="shared" si="22"/>
        <v>372.83525999877514</v>
      </c>
      <c r="AI71" s="12">
        <f t="shared" si="19"/>
        <v>314.2340883450106</v>
      </c>
    </row>
    <row r="72" spans="1:35" x14ac:dyDescent="0.25">
      <c r="A72" s="7">
        <f t="shared" si="21"/>
        <v>0.29166666666666685</v>
      </c>
      <c r="B72" s="7">
        <v>116.840191</v>
      </c>
      <c r="C72" s="7">
        <f t="shared" si="17"/>
        <v>118.92126907800456</v>
      </c>
      <c r="D72" s="7">
        <f t="shared" si="18"/>
        <v>4.3308859667511195</v>
      </c>
      <c r="U72" s="22">
        <f t="shared" si="20"/>
        <v>119.44646478191545</v>
      </c>
      <c r="AB72" s="1">
        <f t="shared" si="15"/>
        <v>0.20833333333333356</v>
      </c>
      <c r="AC72" s="1" t="s">
        <v>90</v>
      </c>
      <c r="AD72" s="12">
        <f t="shared" si="16"/>
        <v>303.34911099999999</v>
      </c>
      <c r="AF72" s="1" t="s">
        <v>90</v>
      </c>
      <c r="AG72" s="12">
        <f t="shared" si="22"/>
        <v>363.42017415986521</v>
      </c>
      <c r="AI72" s="12">
        <f t="shared" si="19"/>
        <v>302.62146226910301</v>
      </c>
    </row>
    <row r="73" spans="1:35" x14ac:dyDescent="0.25">
      <c r="A73" s="7">
        <f t="shared" si="21"/>
        <v>0.2958333333333335</v>
      </c>
      <c r="B73" s="7">
        <v>115.175361</v>
      </c>
      <c r="C73" s="7">
        <f t="shared" si="17"/>
        <v>116.376864338229</v>
      </c>
      <c r="D73" s="7">
        <f t="shared" si="18"/>
        <v>1.4436102717754375</v>
      </c>
      <c r="U73" s="22">
        <f t="shared" si="20"/>
        <v>115.06189980749895</v>
      </c>
      <c r="AB73" s="1">
        <f t="shared" si="15"/>
        <v>0.21250000000000024</v>
      </c>
      <c r="AC73" s="1" t="s">
        <v>91</v>
      </c>
      <c r="AD73" s="12">
        <f t="shared" si="16"/>
        <v>286.43408399999998</v>
      </c>
      <c r="AF73" s="1" t="s">
        <v>91</v>
      </c>
      <c r="AG73" s="12">
        <f t="shared" si="22"/>
        <v>353.34649687753415</v>
      </c>
      <c r="AI73" s="12">
        <f t="shared" si="19"/>
        <v>290.84176758753358</v>
      </c>
    </row>
    <row r="74" spans="1:35" x14ac:dyDescent="0.25">
      <c r="A74" s="7">
        <f t="shared" si="21"/>
        <v>0.30000000000000016</v>
      </c>
      <c r="B74" s="7">
        <v>111.75628399999999</v>
      </c>
      <c r="C74" s="7">
        <f t="shared" si="17"/>
        <v>113.96080093502935</v>
      </c>
      <c r="D74" s="7">
        <f t="shared" si="18"/>
        <v>4.8598949168312462</v>
      </c>
      <c r="U74" s="22">
        <f t="shared" si="20"/>
        <v>110.84177353893247</v>
      </c>
      <c r="AB74" s="1">
        <f t="shared" si="15"/>
        <v>0.21666666666666692</v>
      </c>
      <c r="AC74" s="1" t="s">
        <v>92</v>
      </c>
      <c r="AD74" s="12">
        <f t="shared" si="16"/>
        <v>283.19023700000002</v>
      </c>
      <c r="AF74" s="1" t="s">
        <v>92</v>
      </c>
      <c r="AG74" s="12">
        <f t="shared" si="22"/>
        <v>342.75058721653022</v>
      </c>
      <c r="AI74" s="12">
        <f t="shared" si="19"/>
        <v>278.96426795856081</v>
      </c>
    </row>
    <row r="75" spans="1:35" x14ac:dyDescent="0.25">
      <c r="A75" s="7">
        <f t="shared" si="21"/>
        <v>0.30416666666666681</v>
      </c>
      <c r="B75" s="7">
        <v>110.792615</v>
      </c>
      <c r="C75" s="7">
        <f t="shared" si="17"/>
        <v>111.4065777880338</v>
      </c>
      <c r="D75" s="7">
        <f t="shared" si="18"/>
        <v>0.37695030509023997</v>
      </c>
      <c r="U75" s="22">
        <f t="shared" si="20"/>
        <v>106.6941747440324</v>
      </c>
      <c r="AB75" s="1">
        <f t="shared" si="15"/>
        <v>0.2208333333333336</v>
      </c>
      <c r="AC75" s="1" t="s">
        <v>93</v>
      </c>
      <c r="AD75" s="12">
        <f t="shared" si="16"/>
        <v>264.60970800000001</v>
      </c>
      <c r="AF75" s="1" t="s">
        <v>93</v>
      </c>
      <c r="AG75" s="12">
        <f t="shared" si="22"/>
        <v>331.7991413200358</v>
      </c>
      <c r="AI75" s="12">
        <f t="shared" si="19"/>
        <v>267.05466549407026</v>
      </c>
    </row>
    <row r="76" spans="1:35" x14ac:dyDescent="0.25">
      <c r="A76" s="7">
        <f t="shared" si="21"/>
        <v>0.30833333333333346</v>
      </c>
      <c r="B76" s="7">
        <v>103.167883</v>
      </c>
      <c r="C76" s="7">
        <f t="shared" si="17"/>
        <v>108.47993666080124</v>
      </c>
      <c r="D76" s="7">
        <f t="shared" si="18"/>
        <v>28.217914095231855</v>
      </c>
      <c r="U76" s="22">
        <f t="shared" si="20"/>
        <v>102.53319876472594</v>
      </c>
      <c r="AB76" s="1">
        <f t="shared" si="15"/>
        <v>0.22500000000000028</v>
      </c>
      <c r="AC76" s="1" t="s">
        <v>94</v>
      </c>
      <c r="AD76" s="12">
        <f t="shared" si="16"/>
        <v>259.43916300000001</v>
      </c>
      <c r="AF76" s="1" t="s">
        <v>94</v>
      </c>
      <c r="AG76" s="12">
        <f t="shared" si="22"/>
        <v>320.57647771874963</v>
      </c>
      <c r="AI76" s="12">
        <f t="shared" si="19"/>
        <v>255.17952732664273</v>
      </c>
    </row>
    <row r="77" spans="1:35" x14ac:dyDescent="0.25">
      <c r="A77" s="7">
        <f t="shared" si="21"/>
        <v>0.31250000000000011</v>
      </c>
      <c r="B77" s="7">
        <v>106.23524999999999</v>
      </c>
      <c r="C77" s="7">
        <f t="shared" si="17"/>
        <v>105.00136612107598</v>
      </c>
      <c r="D77" s="7">
        <f t="shared" si="18"/>
        <v>1.5224694266685821</v>
      </c>
      <c r="U77" s="22">
        <f t="shared" si="20"/>
        <v>98.284401184164466</v>
      </c>
      <c r="AB77" s="1">
        <f t="shared" si="15"/>
        <v>0.22916666666666696</v>
      </c>
      <c r="AC77" s="1" t="s">
        <v>95</v>
      </c>
      <c r="AD77" s="12">
        <f t="shared" si="16"/>
        <v>237.35230899999999</v>
      </c>
      <c r="AF77" s="1" t="s">
        <v>95</v>
      </c>
      <c r="AG77" s="12">
        <f t="shared" si="22"/>
        <v>309.07882159706492</v>
      </c>
      <c r="AI77" s="12">
        <f t="shared" si="19"/>
        <v>243.40801909542168</v>
      </c>
    </row>
    <row r="78" spans="1:35" x14ac:dyDescent="0.25">
      <c r="A78" s="7">
        <f t="shared" si="21"/>
        <v>0.31666666666666676</v>
      </c>
      <c r="B78" s="7">
        <v>102.11547</v>
      </c>
      <c r="C78" s="7">
        <f t="shared" si="17"/>
        <v>100.86184040820262</v>
      </c>
      <c r="D78" s="7">
        <f t="shared" si="18"/>
        <v>1.5715871534300592</v>
      </c>
      <c r="U78" s="22">
        <f t="shared" si="20"/>
        <v>93.891373422749268</v>
      </c>
      <c r="AB78" s="1">
        <f t="shared" si="15"/>
        <v>0.23333333333333364</v>
      </c>
      <c r="AC78" s="1" t="s">
        <v>96</v>
      </c>
      <c r="AD78" s="12">
        <f t="shared" si="16"/>
        <v>238.841758</v>
      </c>
      <c r="AF78" s="1" t="s">
        <v>96</v>
      </c>
      <c r="AG78" s="12">
        <f t="shared" si="22"/>
        <v>297.36431408700901</v>
      </c>
      <c r="AI78" s="12">
        <f t="shared" si="19"/>
        <v>231.81013612246977</v>
      </c>
    </row>
    <row r="79" spans="1:35" x14ac:dyDescent="0.25">
      <c r="A79" s="7">
        <f t="shared" si="21"/>
        <v>0.32083333333333341</v>
      </c>
      <c r="B79" s="7">
        <v>95.717892000000006</v>
      </c>
      <c r="C79" s="7">
        <f t="shared" si="17"/>
        <v>96.030401275724671</v>
      </c>
      <c r="D79" s="7">
        <f t="shared" si="18"/>
        <v>9.7662047413954567E-2</v>
      </c>
      <c r="U79" s="22">
        <f t="shared" si="20"/>
        <v>89.325325655301953</v>
      </c>
      <c r="AB79" s="1">
        <f t="shared" si="15"/>
        <v>0.23750000000000032</v>
      </c>
      <c r="AC79" s="1" t="s">
        <v>97</v>
      </c>
      <c r="AD79" s="12">
        <f t="shared" si="16"/>
        <v>217.80753200000001</v>
      </c>
      <c r="AF79" s="1" t="s">
        <v>97</v>
      </c>
      <c r="AG79" s="12">
        <f t="shared" si="22"/>
        <v>285.59571814217134</v>
      </c>
      <c r="AI79" s="12">
        <f t="shared" si="19"/>
        <v>220.4569758604726</v>
      </c>
    </row>
    <row r="80" spans="1:35" x14ac:dyDescent="0.25">
      <c r="A80" s="7">
        <f t="shared" si="21"/>
        <v>0.32500000000000007</v>
      </c>
      <c r="B80" s="7">
        <v>90.108846999999997</v>
      </c>
      <c r="C80" s="7">
        <f t="shared" si="17"/>
        <v>90.553430962969998</v>
      </c>
      <c r="D80" s="7">
        <f t="shared" si="18"/>
        <v>0.19765490013011064</v>
      </c>
      <c r="U80" s="22">
        <f t="shared" si="20"/>
        <v>84.590762043367121</v>
      </c>
      <c r="AB80" s="1">
        <f t="shared" si="15"/>
        <v>0.241666666666667</v>
      </c>
      <c r="AC80" s="1" t="s">
        <v>98</v>
      </c>
      <c r="AD80" s="12">
        <f t="shared" si="16"/>
        <v>209.919895</v>
      </c>
      <c r="AF80" s="1" t="s">
        <v>98</v>
      </c>
      <c r="AG80" s="12">
        <f t="shared" si="22"/>
        <v>273.76982164679833</v>
      </c>
      <c r="AI80" s="12">
        <f t="shared" si="19"/>
        <v>209.42321244695322</v>
      </c>
    </row>
    <row r="81" spans="1:35" x14ac:dyDescent="0.25">
      <c r="A81" s="7">
        <f t="shared" si="21"/>
        <v>0.32916666666666672</v>
      </c>
      <c r="B81" s="7">
        <v>88.004660999999999</v>
      </c>
      <c r="C81" s="7">
        <f t="shared" si="17"/>
        <v>84.546598772422485</v>
      </c>
      <c r="D81" s="7">
        <f t="shared" ref="D81:D121" si="23">(B81-C81)^2</f>
        <v>11.95819436979836</v>
      </c>
      <c r="U81" s="22">
        <f t="shared" si="20"/>
        <v>79.724502638214702</v>
      </c>
      <c r="AB81" s="1">
        <f t="shared" si="15"/>
        <v>0.24583333333333368</v>
      </c>
      <c r="AC81" s="1" t="s">
        <v>99</v>
      </c>
      <c r="AD81" s="12">
        <f t="shared" si="16"/>
        <v>200.71593300000001</v>
      </c>
      <c r="AF81" s="1" t="s">
        <v>99</v>
      </c>
      <c r="AG81" s="12">
        <f t="shared" si="22"/>
        <v>261.92271356322738</v>
      </c>
      <c r="AI81" s="12">
        <f t="shared" si="19"/>
        <v>198.78649638764722</v>
      </c>
    </row>
    <row r="82" spans="1:35" x14ac:dyDescent="0.25">
      <c r="A82" s="7">
        <f t="shared" si="21"/>
        <v>0.33333333333333337</v>
      </c>
      <c r="B82" s="7">
        <v>77.224704000000003</v>
      </c>
      <c r="C82" s="7">
        <f t="shared" si="17"/>
        <v>78.181306985891482</v>
      </c>
      <c r="D82" s="7">
        <f t="shared" si="23"/>
        <v>0.91508927261649287</v>
      </c>
      <c r="U82" s="22">
        <f t="shared" si="20"/>
        <v>74.793588916321781</v>
      </c>
      <c r="AB82" s="1">
        <f t="shared" si="15"/>
        <v>0.25000000000000033</v>
      </c>
      <c r="AC82" s="1" t="s">
        <v>100</v>
      </c>
      <c r="AD82" s="12">
        <f t="shared" si="16"/>
        <v>184.06393299999999</v>
      </c>
      <c r="AF82" s="1" t="s">
        <v>100</v>
      </c>
      <c r="AG82" s="12">
        <f t="shared" si="22"/>
        <v>250.12435884128291</v>
      </c>
      <c r="AI82" s="12">
        <f t="shared" si="19"/>
        <v>188.62523638438125</v>
      </c>
    </row>
    <row r="83" spans="1:35" x14ac:dyDescent="0.25">
      <c r="A83" s="7">
        <f t="shared" si="21"/>
        <v>0.33750000000000002</v>
      </c>
      <c r="B83" s="7">
        <v>71.177676000000005</v>
      </c>
      <c r="C83" s="7">
        <f t="shared" si="17"/>
        <v>71.667896166164539</v>
      </c>
      <c r="D83" s="7">
        <f t="shared" si="23"/>
        <v>0.2403158113143829</v>
      </c>
      <c r="U83" s="22">
        <f t="shared" si="20"/>
        <v>69.891361221539896</v>
      </c>
      <c r="AB83" s="1">
        <f t="shared" si="15"/>
        <v>0.25416666666666698</v>
      </c>
      <c r="AC83" s="1" t="s">
        <v>101</v>
      </c>
      <c r="AD83" s="12">
        <f t="shared" si="16"/>
        <v>173.72229300000001</v>
      </c>
      <c r="AF83" s="1" t="s">
        <v>101</v>
      </c>
      <c r="AG83" s="12">
        <f t="shared" si="22"/>
        <v>238.27894518358463</v>
      </c>
      <c r="AI83" s="12">
        <f t="shared" si="19"/>
        <v>179.01411764614636</v>
      </c>
    </row>
    <row r="84" spans="1:35" x14ac:dyDescent="0.25">
      <c r="A84" s="7">
        <f t="shared" si="21"/>
        <v>0.34166666666666667</v>
      </c>
      <c r="B84" s="7">
        <v>69.42398</v>
      </c>
      <c r="C84" s="7">
        <f t="shared" si="17"/>
        <v>65.237865110629002</v>
      </c>
      <c r="D84" s="7">
        <f t="shared" si="23"/>
        <v>17.523557867013562</v>
      </c>
      <c r="U84" s="22">
        <f t="shared" si="20"/>
        <v>65.129644429847133</v>
      </c>
      <c r="AB84" s="1">
        <f t="shared" si="15"/>
        <v>0.25833333333333364</v>
      </c>
      <c r="AC84" s="1" t="s">
        <v>102</v>
      </c>
      <c r="AD84" s="12">
        <f t="shared" si="16"/>
        <v>160.749956</v>
      </c>
      <c r="AF84" s="1" t="s">
        <v>102</v>
      </c>
      <c r="AG84" s="12">
        <f t="shared" si="22"/>
        <v>226.35918856517955</v>
      </c>
      <c r="AI84" s="12">
        <f t="shared" si="19"/>
        <v>170.01319942237495</v>
      </c>
    </row>
    <row r="85" spans="1:35" x14ac:dyDescent="0.25">
      <c r="A85" s="7">
        <f t="shared" si="21"/>
        <v>0.34583333333333333</v>
      </c>
      <c r="B85" s="7">
        <v>58.818793999999997</v>
      </c>
      <c r="C85" s="7">
        <f t="shared" si="17"/>
        <v>59.126976789766921</v>
      </c>
      <c r="D85" s="7">
        <f t="shared" si="23"/>
        <v>9.4976631908524234E-2</v>
      </c>
      <c r="U85" s="22">
        <f t="shared" si="20"/>
        <v>60.63238278633272</v>
      </c>
      <c r="AB85" s="1">
        <f t="shared" si="15"/>
        <v>0.26250000000000029</v>
      </c>
      <c r="AC85" s="1" t="s">
        <v>103</v>
      </c>
      <c r="AD85" s="12">
        <f t="shared" si="16"/>
        <v>159.87387100000001</v>
      </c>
      <c r="AF85" s="1" t="s">
        <v>103</v>
      </c>
      <c r="AG85" s="12">
        <f t="shared" si="22"/>
        <v>214.53820827930758</v>
      </c>
      <c r="AI85" s="12">
        <f t="shared" si="19"/>
        <v>161.65690693562024</v>
      </c>
    </row>
    <row r="86" spans="1:35" x14ac:dyDescent="0.25">
      <c r="A86" s="7">
        <f t="shared" si="21"/>
        <v>0.35</v>
      </c>
      <c r="B86" s="7">
        <v>51.983325999999998</v>
      </c>
      <c r="C86" s="7">
        <f t="shared" si="17"/>
        <v>53.560492122032933</v>
      </c>
      <c r="D86" s="7">
        <f t="shared" si="23"/>
        <v>2.4874529764884068</v>
      </c>
      <c r="U86" s="22">
        <f t="shared" si="20"/>
        <v>56.52987470868441</v>
      </c>
      <c r="AB86" s="1">
        <f t="shared" ref="AB86:AB117" si="24">A66</f>
        <v>0.26666666666666694</v>
      </c>
      <c r="AC86" s="1" t="s">
        <v>104</v>
      </c>
      <c r="AD86" s="12">
        <f t="shared" ref="AD86:AD117" si="25">B66</f>
        <v>147.253243</v>
      </c>
      <c r="AF86" s="1" t="s">
        <v>104</v>
      </c>
      <c r="AG86" s="12">
        <f t="shared" si="22"/>
        <v>203.07033122721936</v>
      </c>
      <c r="AI86" s="12">
        <f t="shared" si="19"/>
        <v>153.95160202751271</v>
      </c>
    </row>
    <row r="87" spans="1:35" x14ac:dyDescent="0.25">
      <c r="A87" s="7">
        <f t="shared" si="21"/>
        <v>0.35416666666666663</v>
      </c>
      <c r="B87" s="7">
        <v>47.425443000000001</v>
      </c>
      <c r="C87" s="7">
        <f t="shared" si="17"/>
        <v>48.741073519502429</v>
      </c>
      <c r="D87" s="7">
        <f t="shared" si="23"/>
        <v>1.730883663846227</v>
      </c>
      <c r="U87" s="22">
        <f t="shared" si="20"/>
        <v>52.947661782305133</v>
      </c>
      <c r="AB87" s="1">
        <f t="shared" si="24"/>
        <v>0.27083333333333359</v>
      </c>
      <c r="AC87" s="1" t="s">
        <v>105</v>
      </c>
      <c r="AD87" s="12">
        <f t="shared" si="25"/>
        <v>146.90251000000001</v>
      </c>
      <c r="AF87" s="1" t="s">
        <v>105</v>
      </c>
      <c r="AG87" s="12">
        <f t="shared" si="22"/>
        <v>192.12384215988067</v>
      </c>
      <c r="AI87" s="12">
        <f t="shared" si="19"/>
        <v>146.88010349065007</v>
      </c>
    </row>
    <row r="88" spans="1:35" x14ac:dyDescent="0.25">
      <c r="A88" s="7">
        <f t="shared" si="21"/>
        <v>0.35833333333333328</v>
      </c>
      <c r="B88" s="7">
        <v>49.440761999999999</v>
      </c>
      <c r="C88" s="7">
        <f t="shared" si="17"/>
        <v>44.839305142106568</v>
      </c>
      <c r="D88" s="7">
        <f t="shared" si="23"/>
        <v>21.173405215054494</v>
      </c>
      <c r="U88" s="22">
        <f t="shared" si="20"/>
        <v>49.995686462046955</v>
      </c>
      <c r="AB88" s="1">
        <f t="shared" si="24"/>
        <v>0.27500000000000024</v>
      </c>
      <c r="AC88" s="1" t="s">
        <v>106</v>
      </c>
      <c r="AD88" s="12">
        <f t="shared" si="25"/>
        <v>139.71490499999999</v>
      </c>
      <c r="AF88" s="1" t="s">
        <v>106</v>
      </c>
      <c r="AG88" s="12">
        <f t="shared" si="22"/>
        <v>181.87046560084556</v>
      </c>
      <c r="AI88" s="12">
        <f t="shared" si="19"/>
        <v>140.40836075345811</v>
      </c>
    </row>
    <row r="89" spans="1:35" x14ac:dyDescent="0.25">
      <c r="A89" s="7">
        <f t="shared" si="21"/>
        <v>0.36249999999999993</v>
      </c>
      <c r="B89" s="7">
        <v>35.768850999999998</v>
      </c>
      <c r="C89" s="7">
        <f t="shared" si="17"/>
        <v>41.986421002767379</v>
      </c>
      <c r="D89" s="7">
        <f t="shared" si="23"/>
        <v>38.658176739312772</v>
      </c>
      <c r="U89" s="22">
        <f t="shared" si="20"/>
        <v>47.764025318843522</v>
      </c>
      <c r="AB89" s="1">
        <f t="shared" si="24"/>
        <v>0.2791666666666669</v>
      </c>
      <c r="AC89" s="1" t="s">
        <v>107</v>
      </c>
      <c r="AD89" s="12">
        <f t="shared" si="25"/>
        <v>129.63675000000001</v>
      </c>
      <c r="AF89" s="1" t="s">
        <v>107</v>
      </c>
      <c r="AG89" s="12">
        <f t="shared" si="22"/>
        <v>172.3280602793254</v>
      </c>
      <c r="AI89" s="12">
        <f t="shared" si="19"/>
        <v>134.49168330778457</v>
      </c>
    </row>
    <row r="90" spans="1:35" x14ac:dyDescent="0.25">
      <c r="A90" s="7">
        <f t="shared" si="21"/>
        <v>0.36666666666666659</v>
      </c>
      <c r="B90" s="7">
        <v>42.605051000000003</v>
      </c>
      <c r="C90" s="7">
        <f t="shared" si="17"/>
        <v>40.268776843554853</v>
      </c>
      <c r="D90" s="7">
        <f t="shared" si="23"/>
        <v>5.4581769340734958</v>
      </c>
      <c r="U90" s="22">
        <f t="shared" si="20"/>
        <v>46.318667576934018</v>
      </c>
      <c r="AB90" s="1">
        <f t="shared" si="24"/>
        <v>0.28333333333333355</v>
      </c>
      <c r="AC90" s="1" t="s">
        <v>108</v>
      </c>
      <c r="AD90" s="12">
        <f t="shared" si="25"/>
        <v>123.589296</v>
      </c>
      <c r="AF90" s="1" t="s">
        <v>108</v>
      </c>
      <c r="AG90" s="12">
        <f t="shared" si="22"/>
        <v>163.34571513753906</v>
      </c>
      <c r="AI90" s="12">
        <f t="shared" si="19"/>
        <v>129.07485752648762</v>
      </c>
    </row>
    <row r="91" spans="1:35" x14ac:dyDescent="0.25">
      <c r="A91" s="7">
        <f t="shared" si="21"/>
        <v>0.37083333333333324</v>
      </c>
      <c r="B91" s="7">
        <v>35.593071999999999</v>
      </c>
      <c r="C91" s="7">
        <f t="shared" si="17"/>
        <v>39.723821066993573</v>
      </c>
      <c r="D91" s="7">
        <f t="shared" si="23"/>
        <v>17.063087854468275</v>
      </c>
      <c r="U91" s="22">
        <f t="shared" si="20"/>
        <v>45.69472782643092</v>
      </c>
      <c r="AB91" s="1">
        <f t="shared" si="24"/>
        <v>0.2875000000000002</v>
      </c>
      <c r="AC91" s="1" t="s">
        <v>109</v>
      </c>
      <c r="AD91" s="12">
        <f t="shared" si="25"/>
        <v>126.83122</v>
      </c>
      <c r="AF91" s="1" t="s">
        <v>109</v>
      </c>
      <c r="AG91" s="12">
        <f t="shared" si="22"/>
        <v>154.99356862180792</v>
      </c>
      <c r="AI91" s="12">
        <f t="shared" si="19"/>
        <v>124.08760262713167</v>
      </c>
    </row>
    <row r="92" spans="1:35" x14ac:dyDescent="0.25">
      <c r="A92" s="7">
        <f t="shared" si="21"/>
        <v>0.37499999999999989</v>
      </c>
      <c r="B92" s="7">
        <v>39.712364000000001</v>
      </c>
      <c r="C92" s="7">
        <f t="shared" si="17"/>
        <v>40.337707725172429</v>
      </c>
      <c r="D92" s="7">
        <f t="shared" si="23"/>
        <v>0.39105477461252902</v>
      </c>
      <c r="U92" s="22">
        <f t="shared" si="20"/>
        <v>45.892689477745684</v>
      </c>
      <c r="AB92" s="1">
        <f t="shared" si="24"/>
        <v>0.29166666666666685</v>
      </c>
      <c r="AC92" s="1" t="s">
        <v>110</v>
      </c>
      <c r="AD92" s="12">
        <f t="shared" si="25"/>
        <v>116.840191</v>
      </c>
      <c r="AF92" s="1" t="s">
        <v>110</v>
      </c>
      <c r="AG92" s="12">
        <f t="shared" si="22"/>
        <v>147.41805536264161</v>
      </c>
      <c r="AI92" s="12">
        <f t="shared" si="19"/>
        <v>119.44646478191545</v>
      </c>
    </row>
    <row r="93" spans="1:35" x14ac:dyDescent="0.25">
      <c r="A93" s="7">
        <f t="shared" si="21"/>
        <v>0.37916666666666654</v>
      </c>
      <c r="B93" s="7">
        <v>40.239027999999998</v>
      </c>
      <c r="C93" s="7">
        <f t="shared" si="17"/>
        <v>42.045092060217641</v>
      </c>
      <c r="D93" s="7">
        <f t="shared" si="23"/>
        <v>3.2618673896098396</v>
      </c>
      <c r="U93" s="22">
        <f t="shared" si="20"/>
        <v>46.877987206541704</v>
      </c>
      <c r="AB93" s="1">
        <f t="shared" si="24"/>
        <v>0.2958333333333335</v>
      </c>
      <c r="AC93" s="1" t="s">
        <v>111</v>
      </c>
      <c r="AD93" s="12">
        <f t="shared" si="25"/>
        <v>115.175361</v>
      </c>
      <c r="AF93" s="1" t="s">
        <v>111</v>
      </c>
      <c r="AG93" s="12">
        <f t="shared" si="22"/>
        <v>140.54969844116386</v>
      </c>
      <c r="AI93" s="12">
        <f t="shared" si="19"/>
        <v>115.06189980749895</v>
      </c>
    </row>
    <row r="94" spans="1:35" x14ac:dyDescent="0.25">
      <c r="A94" s="7">
        <f t="shared" si="21"/>
        <v>0.38333333333333319</v>
      </c>
      <c r="B94" s="7">
        <v>50.054340000000003</v>
      </c>
      <c r="C94" s="7">
        <f t="shared" si="17"/>
        <v>44.731888102981181</v>
      </c>
      <c r="D94" s="7">
        <f t="shared" si="23"/>
        <v>28.328494196079266</v>
      </c>
      <c r="U94" s="22">
        <f t="shared" si="20"/>
        <v>48.584703400888074</v>
      </c>
      <c r="AB94" s="1">
        <f t="shared" si="24"/>
        <v>0.30000000000000016</v>
      </c>
      <c r="AC94" s="1" t="s">
        <v>112</v>
      </c>
      <c r="AD94" s="12">
        <f t="shared" si="25"/>
        <v>111.75628399999999</v>
      </c>
      <c r="AF94" s="1" t="s">
        <v>112</v>
      </c>
      <c r="AG94" s="12">
        <f t="shared" si="22"/>
        <v>134.32382054341031</v>
      </c>
      <c r="AI94" s="12">
        <f t="shared" si="19"/>
        <v>110.84177353893247</v>
      </c>
    </row>
    <row r="95" spans="1:35" x14ac:dyDescent="0.25">
      <c r="A95" s="7">
        <f t="shared" si="21"/>
        <v>0.38749999999999984</v>
      </c>
      <c r="B95" s="7">
        <v>49.177674000000003</v>
      </c>
      <c r="C95" s="7">
        <f t="shared" si="17"/>
        <v>48.241717853157532</v>
      </c>
      <c r="D95" s="7">
        <f t="shared" si="23"/>
        <v>0.87601390881220609</v>
      </c>
      <c r="U95" s="22">
        <f t="shared" si="20"/>
        <v>50.926116949213821</v>
      </c>
      <c r="AB95" s="1">
        <f t="shared" si="24"/>
        <v>0.30416666666666681</v>
      </c>
      <c r="AC95" s="1" t="s">
        <v>113</v>
      </c>
      <c r="AD95" s="12">
        <f t="shared" si="25"/>
        <v>110.792615</v>
      </c>
      <c r="AF95" s="1" t="s">
        <v>113</v>
      </c>
      <c r="AG95" s="12">
        <f t="shared" si="22"/>
        <v>128.7628542226756</v>
      </c>
      <c r="AI95" s="12">
        <f t="shared" si="19"/>
        <v>106.6941747440324</v>
      </c>
    </row>
    <row r="96" spans="1:35" x14ac:dyDescent="0.25">
      <c r="A96" s="7">
        <f t="shared" si="21"/>
        <v>0.3916666666666665</v>
      </c>
      <c r="B96" s="7">
        <v>50.142473000000003</v>
      </c>
      <c r="C96" s="7">
        <f t="shared" si="17"/>
        <v>52.386389940174027</v>
      </c>
      <c r="D96" s="7">
        <f t="shared" si="23"/>
        <v>5.0351632343999562</v>
      </c>
      <c r="U96" s="22">
        <f t="shared" si="20"/>
        <v>53.80530803686031</v>
      </c>
      <c r="AB96" s="1">
        <f t="shared" si="24"/>
        <v>0.30833333333333346</v>
      </c>
      <c r="AC96" s="1" t="s">
        <v>114</v>
      </c>
      <c r="AD96" s="12">
        <f t="shared" si="25"/>
        <v>103.167883</v>
      </c>
      <c r="AF96" s="1" t="s">
        <v>114</v>
      </c>
      <c r="AG96" s="12">
        <f t="shared" si="22"/>
        <v>123.79427822752768</v>
      </c>
      <c r="AI96" s="12">
        <f t="shared" si="19"/>
        <v>102.53319876472594</v>
      </c>
    </row>
    <row r="97" spans="1:35" x14ac:dyDescent="0.25">
      <c r="A97" s="7">
        <f t="shared" si="21"/>
        <v>0.39583333333333315</v>
      </c>
      <c r="B97" s="7">
        <v>60.396864999999998</v>
      </c>
      <c r="C97" s="7">
        <f t="shared" si="17"/>
        <v>56.960059567047523</v>
      </c>
      <c r="D97" s="7">
        <f t="shared" si="23"/>
        <v>11.811631583971652</v>
      </c>
      <c r="U97" s="22">
        <f t="shared" si="20"/>
        <v>57.11868329514558</v>
      </c>
      <c r="AB97" s="1">
        <f t="shared" si="24"/>
        <v>0.31250000000000011</v>
      </c>
      <c r="AC97" s="1" t="s">
        <v>115</v>
      </c>
      <c r="AD97" s="12">
        <f t="shared" si="25"/>
        <v>106.23524999999999</v>
      </c>
      <c r="AF97" s="1" t="s">
        <v>115</v>
      </c>
      <c r="AG97" s="12">
        <f t="shared" si="22"/>
        <v>119.3315887964353</v>
      </c>
      <c r="AI97" s="12">
        <f t="shared" si="19"/>
        <v>98.284401184164466</v>
      </c>
    </row>
    <row r="98" spans="1:35" x14ac:dyDescent="0.25">
      <c r="A98" s="7">
        <f t="shared" si="21"/>
        <v>0.3999999999999998</v>
      </c>
      <c r="B98" s="7">
        <v>62.324570000000001</v>
      </c>
      <c r="C98" s="7">
        <f t="shared" ref="C98:C121" si="26">G$5 + G$6*SIN(F$4*A98+G$16)+G$7*SIN(2*F$4*A98+G$17)+G$8*SIN(3*F$4*A98+G$18)+G$9*SIN(4*F$4*A98+G$19)+G$10*SIN(5*F$4*A98+G$20)+G$11*SIN(6*F$4*A98+G$21)+G$12*SIN(7*F$4*A98+G$22)+G$13*SIN(8*F$4*A98+G$23)+G$14*SIN(9*F$4*A98+G$24)+G$15*SIN(10*F$4*A98+G$25)</f>
        <v>61.755884583464542</v>
      </c>
      <c r="D98" s="7">
        <f t="shared" si="23"/>
        <v>0.32340310298010838</v>
      </c>
      <c r="U98" s="22">
        <f t="shared" si="20"/>
        <v>60.758866990675365</v>
      </c>
      <c r="AB98" s="1">
        <f t="shared" si="24"/>
        <v>0.31666666666666676</v>
      </c>
      <c r="AC98" s="1" t="s">
        <v>116</v>
      </c>
      <c r="AD98" s="12">
        <f t="shared" si="25"/>
        <v>102.11547</v>
      </c>
      <c r="AF98" s="1" t="s">
        <v>116</v>
      </c>
      <c r="AG98" s="12">
        <f t="shared" si="22"/>
        <v>115.39367801057747</v>
      </c>
      <c r="AI98" s="12">
        <f t="shared" ref="AI98:AI129" si="27">A_0*AG98 + A_1*AG99 + A_2*AG100 + B_1*AI99 + B_2*AI100</f>
        <v>93.891373422749268</v>
      </c>
    </row>
    <row r="99" spans="1:35" x14ac:dyDescent="0.25">
      <c r="A99" s="7">
        <f t="shared" si="21"/>
        <v>0.40416666666666645</v>
      </c>
      <c r="B99" s="7">
        <v>70.300645000000003</v>
      </c>
      <c r="C99" s="7">
        <f t="shared" si="26"/>
        <v>66.583215034341464</v>
      </c>
      <c r="D99" s="7">
        <f t="shared" si="23"/>
        <v>13.819285549576046</v>
      </c>
      <c r="U99" s="22">
        <f t="shared" si="20"/>
        <v>64.622969880362177</v>
      </c>
      <c r="AB99" s="1">
        <f t="shared" si="24"/>
        <v>0.32083333333333341</v>
      </c>
      <c r="AC99" s="1" t="s">
        <v>117</v>
      </c>
      <c r="AD99" s="12">
        <f t="shared" si="25"/>
        <v>95.717892000000006</v>
      </c>
      <c r="AF99" s="1" t="s">
        <v>117</v>
      </c>
      <c r="AG99" s="12">
        <f t="shared" si="22"/>
        <v>111.87851072837769</v>
      </c>
      <c r="AI99" s="12">
        <f t="shared" si="27"/>
        <v>89.325325655301953</v>
      </c>
    </row>
    <row r="100" spans="1:35" x14ac:dyDescent="0.25">
      <c r="A100" s="7">
        <f t="shared" si="21"/>
        <v>0.4083333333333331</v>
      </c>
      <c r="B100" s="7">
        <v>61.097721</v>
      </c>
      <c r="C100" s="7">
        <f t="shared" si="26"/>
        <v>71.282862036285209</v>
      </c>
      <c r="D100" s="7">
        <f t="shared" si="23"/>
        <v>103.73709792902095</v>
      </c>
      <c r="U100" s="22">
        <f t="shared" si="20"/>
        <v>68.618141973128374</v>
      </c>
      <c r="AB100" s="1">
        <f t="shared" si="24"/>
        <v>0.32500000000000007</v>
      </c>
      <c r="AC100" s="1" t="s">
        <v>118</v>
      </c>
      <c r="AD100" s="12">
        <f t="shared" si="25"/>
        <v>90.108846999999997</v>
      </c>
      <c r="AF100" s="1" t="s">
        <v>118</v>
      </c>
      <c r="AG100" s="12">
        <f t="shared" ref="AG100:AG131" si="28">A_0*AD100 + A_1*AD99 + A_2*AD98 + B_1*AG99 + B_2*AG98</f>
        <v>108.53489989988358</v>
      </c>
      <c r="AI100" s="12">
        <f t="shared" si="27"/>
        <v>84.590762043367121</v>
      </c>
    </row>
    <row r="101" spans="1:35" x14ac:dyDescent="0.25">
      <c r="A101" s="7">
        <f t="shared" si="21"/>
        <v>0.41249999999999976</v>
      </c>
      <c r="B101" s="7">
        <v>79.765803000000005</v>
      </c>
      <c r="C101" s="7">
        <f t="shared" si="26"/>
        <v>75.737969444877379</v>
      </c>
      <c r="D101" s="7">
        <f t="shared" si="23"/>
        <v>16.223443147771775</v>
      </c>
      <c r="U101" s="22">
        <f t="shared" si="20"/>
        <v>72.65761963206387</v>
      </c>
      <c r="AB101" s="1">
        <f t="shared" si="24"/>
        <v>0.32916666666666672</v>
      </c>
      <c r="AC101" s="1" t="s">
        <v>119</v>
      </c>
      <c r="AD101" s="12">
        <f t="shared" si="25"/>
        <v>88.004660999999999</v>
      </c>
      <c r="AF101" s="1" t="s">
        <v>119</v>
      </c>
      <c r="AG101" s="12">
        <f t="shared" si="28"/>
        <v>105.21933544133019</v>
      </c>
      <c r="AI101" s="12">
        <f t="shared" si="27"/>
        <v>79.724502638214702</v>
      </c>
    </row>
    <row r="102" spans="1:35" x14ac:dyDescent="0.25">
      <c r="A102" s="7">
        <f t="shared" si="21"/>
        <v>0.41666666666666641</v>
      </c>
      <c r="B102" s="7">
        <v>75.471709000000004</v>
      </c>
      <c r="C102" s="7">
        <f t="shared" si="26"/>
        <v>79.878544050840858</v>
      </c>
      <c r="D102" s="7">
        <f t="shared" si="23"/>
        <v>19.420195165319516</v>
      </c>
      <c r="U102" s="22">
        <f t="shared" si="20"/>
        <v>76.656527581115341</v>
      </c>
      <c r="AB102" s="1">
        <f t="shared" si="24"/>
        <v>0.33333333333333337</v>
      </c>
      <c r="AC102" s="1" t="s">
        <v>120</v>
      </c>
      <c r="AD102" s="12">
        <f t="shared" si="25"/>
        <v>77.224704000000003</v>
      </c>
      <c r="AF102" s="1" t="s">
        <v>120</v>
      </c>
      <c r="AG102" s="12">
        <f t="shared" si="28"/>
        <v>101.81840869676373</v>
      </c>
      <c r="AI102" s="12">
        <f t="shared" si="27"/>
        <v>74.793588916321781</v>
      </c>
    </row>
    <row r="103" spans="1:35" x14ac:dyDescent="0.25">
      <c r="A103" s="7">
        <f t="shared" si="21"/>
        <v>0.42083333333333306</v>
      </c>
      <c r="B103" s="7">
        <v>86.339922000000001</v>
      </c>
      <c r="C103" s="7">
        <f t="shared" si="26"/>
        <v>83.678741116137317</v>
      </c>
      <c r="D103" s="7">
        <f t="shared" si="23"/>
        <v>7.0818836966361776</v>
      </c>
      <c r="U103" s="22">
        <f t="shared" si="20"/>
        <v>80.535686503175199</v>
      </c>
      <c r="AB103" s="1">
        <f t="shared" si="24"/>
        <v>0.33750000000000002</v>
      </c>
      <c r="AC103" s="1" t="s">
        <v>121</v>
      </c>
      <c r="AD103" s="12">
        <f t="shared" si="25"/>
        <v>71.177676000000005</v>
      </c>
      <c r="AF103" s="1" t="s">
        <v>121</v>
      </c>
      <c r="AG103" s="12">
        <f t="shared" si="28"/>
        <v>98.128379158376561</v>
      </c>
      <c r="AI103" s="12">
        <f t="shared" si="27"/>
        <v>69.891361221539896</v>
      </c>
    </row>
    <row r="104" spans="1:35" x14ac:dyDescent="0.25">
      <c r="A104" s="7">
        <f t="shared" si="21"/>
        <v>0.42499999999999971</v>
      </c>
      <c r="B104" s="7">
        <v>88.881448000000006</v>
      </c>
      <c r="C104" s="7">
        <f t="shared" si="26"/>
        <v>87.147371527889518</v>
      </c>
      <c r="D104" s="7">
        <f t="shared" si="23"/>
        <v>3.0070212111271544</v>
      </c>
      <c r="U104" s="22">
        <f t="shared" si="20"/>
        <v>84.228209694370165</v>
      </c>
      <c r="AB104" s="1">
        <f t="shared" si="24"/>
        <v>0.34166666666666667</v>
      </c>
      <c r="AC104" s="1" t="s">
        <v>122</v>
      </c>
      <c r="AD104" s="12">
        <f t="shared" si="25"/>
        <v>69.42398</v>
      </c>
      <c r="AF104" s="1" t="s">
        <v>122</v>
      </c>
      <c r="AG104" s="12">
        <f t="shared" si="28"/>
        <v>94.097429157199315</v>
      </c>
      <c r="AI104" s="12">
        <f t="shared" si="27"/>
        <v>65.129644429847133</v>
      </c>
    </row>
    <row r="105" spans="1:35" x14ac:dyDescent="0.25">
      <c r="A105" s="7">
        <f t="shared" si="21"/>
        <v>0.42916666666666636</v>
      </c>
      <c r="B105" s="7">
        <v>90.020529999999994</v>
      </c>
      <c r="C105" s="7">
        <f t="shared" si="26"/>
        <v>90.313510973559104</v>
      </c>
      <c r="D105" s="7">
        <f t="shared" si="23"/>
        <v>8.5837850867644311E-2</v>
      </c>
      <c r="U105" s="22">
        <f t="shared" si="20"/>
        <v>87.684361241493264</v>
      </c>
      <c r="AB105" s="1">
        <f t="shared" si="24"/>
        <v>0.34583333333333333</v>
      </c>
      <c r="AC105" s="1" t="s">
        <v>123</v>
      </c>
      <c r="AD105" s="12">
        <f t="shared" si="25"/>
        <v>58.818793999999997</v>
      </c>
      <c r="AF105" s="1" t="s">
        <v>123</v>
      </c>
      <c r="AG105" s="12">
        <f t="shared" si="28"/>
        <v>89.773005913457524</v>
      </c>
      <c r="AI105" s="12">
        <f t="shared" si="27"/>
        <v>60.63238278633272</v>
      </c>
    </row>
    <row r="106" spans="1:35" x14ac:dyDescent="0.25">
      <c r="A106" s="7">
        <f t="shared" si="21"/>
        <v>0.43333333333333302</v>
      </c>
      <c r="B106" s="7">
        <v>92.475144</v>
      </c>
      <c r="C106" s="7">
        <f t="shared" si="26"/>
        <v>93.210223799888382</v>
      </c>
      <c r="D106" s="7">
        <f t="shared" si="23"/>
        <v>0.5403423122039438</v>
      </c>
      <c r="U106" s="22">
        <f t="shared" si="20"/>
        <v>90.872368839746784</v>
      </c>
      <c r="AB106" s="1">
        <f t="shared" si="24"/>
        <v>0.35</v>
      </c>
      <c r="AC106" s="1" t="s">
        <v>124</v>
      </c>
      <c r="AD106" s="12">
        <f t="shared" si="25"/>
        <v>51.983325999999998</v>
      </c>
      <c r="AF106" s="1" t="s">
        <v>124</v>
      </c>
      <c r="AG106" s="12">
        <f t="shared" si="28"/>
        <v>85.067015383932016</v>
      </c>
      <c r="AI106" s="12">
        <f t="shared" si="27"/>
        <v>56.52987470868441</v>
      </c>
    </row>
    <row r="107" spans="1:35" x14ac:dyDescent="0.25">
      <c r="A107" s="7">
        <f t="shared" si="21"/>
        <v>0.43749999999999967</v>
      </c>
      <c r="B107" s="7">
        <v>94.403183999999996</v>
      </c>
      <c r="C107" s="7">
        <f t="shared" si="26"/>
        <v>95.859972304284796</v>
      </c>
      <c r="D107" s="7">
        <f t="shared" si="23"/>
        <v>2.1222321635009815</v>
      </c>
      <c r="U107" s="22">
        <f t="shared" si="20"/>
        <v>93.773874001880785</v>
      </c>
      <c r="AB107" s="1">
        <f t="shared" si="24"/>
        <v>0.35416666666666663</v>
      </c>
      <c r="AC107" s="1" t="s">
        <v>125</v>
      </c>
      <c r="AD107" s="12">
        <f t="shared" si="25"/>
        <v>47.425443000000001</v>
      </c>
      <c r="AF107" s="1" t="s">
        <v>125</v>
      </c>
      <c r="AG107" s="12">
        <f t="shared" si="28"/>
        <v>79.954107424609333</v>
      </c>
      <c r="AI107" s="12">
        <f t="shared" si="27"/>
        <v>52.947661782305133</v>
      </c>
    </row>
    <row r="108" spans="1:35" x14ac:dyDescent="0.25">
      <c r="A108" s="7">
        <f t="shared" si="21"/>
        <v>0.44166666666666632</v>
      </c>
      <c r="B108" s="7">
        <v>103.868464</v>
      </c>
      <c r="C108" s="7">
        <f t="shared" si="26"/>
        <v>98.26508341472146</v>
      </c>
      <c r="D108" s="7">
        <f t="shared" si="23"/>
        <v>31.397873983476511</v>
      </c>
      <c r="U108" s="22">
        <f t="shared" si="20"/>
        <v>96.380435209433898</v>
      </c>
      <c r="AB108" s="1">
        <f t="shared" si="24"/>
        <v>0.35833333333333328</v>
      </c>
      <c r="AC108" s="1" t="s">
        <v>126</v>
      </c>
      <c r="AD108" s="12">
        <f t="shared" si="25"/>
        <v>49.440761999999999</v>
      </c>
      <c r="AF108" s="1" t="s">
        <v>126</v>
      </c>
      <c r="AG108" s="12">
        <f t="shared" si="28"/>
        <v>74.652774295676494</v>
      </c>
      <c r="AI108" s="12">
        <f t="shared" si="27"/>
        <v>49.995686462046955</v>
      </c>
    </row>
    <row r="109" spans="1:35" x14ac:dyDescent="0.25">
      <c r="A109" s="7">
        <f t="shared" si="21"/>
        <v>0.44583333333333297</v>
      </c>
      <c r="B109" s="7">
        <v>91.511015999999998</v>
      </c>
      <c r="C109" s="7">
        <f t="shared" si="26"/>
        <v>100.40567060478185</v>
      </c>
      <c r="D109" s="7">
        <f t="shared" si="23"/>
        <v>79.114880538366947</v>
      </c>
      <c r="U109" s="22">
        <f t="shared" si="20"/>
        <v>98.694021228700009</v>
      </c>
      <c r="AB109" s="1">
        <f t="shared" si="24"/>
        <v>0.36249999999999993</v>
      </c>
      <c r="AC109" s="1" t="s">
        <v>127</v>
      </c>
      <c r="AD109" s="12">
        <f t="shared" si="25"/>
        <v>35.768850999999998</v>
      </c>
      <c r="AF109" s="1" t="s">
        <v>127</v>
      </c>
      <c r="AG109" s="12">
        <f t="shared" si="28"/>
        <v>69.321163197247756</v>
      </c>
      <c r="AI109" s="12">
        <f t="shared" si="27"/>
        <v>47.764025318843522</v>
      </c>
    </row>
    <row r="110" spans="1:35" x14ac:dyDescent="0.25">
      <c r="A110" s="7">
        <f t="shared" si="21"/>
        <v>0.44999999999999962</v>
      </c>
      <c r="B110" s="7">
        <v>105.70944</v>
      </c>
      <c r="C110" s="7">
        <f t="shared" si="26"/>
        <v>102.24582390261119</v>
      </c>
      <c r="D110" s="7">
        <f t="shared" si="23"/>
        <v>11.996636470090877</v>
      </c>
      <c r="U110" s="22">
        <f t="shared" si="20"/>
        <v>100.72406411736584</v>
      </c>
      <c r="AB110" s="1">
        <f t="shared" si="24"/>
        <v>0.36666666666666659</v>
      </c>
      <c r="AC110" s="1" t="s">
        <v>128</v>
      </c>
      <c r="AD110" s="12">
        <f t="shared" si="25"/>
        <v>42.605051000000003</v>
      </c>
      <c r="AF110" s="1" t="s">
        <v>128</v>
      </c>
      <c r="AG110" s="12">
        <f t="shared" si="28"/>
        <v>64.009085750887294</v>
      </c>
      <c r="AI110" s="12">
        <f t="shared" si="27"/>
        <v>46.318667576934018</v>
      </c>
    </row>
    <row r="111" spans="1:35" x14ac:dyDescent="0.25">
      <c r="A111" s="7">
        <f t="shared" si="21"/>
        <v>0.45416666666666627</v>
      </c>
      <c r="B111" s="7">
        <v>105.62127599999999</v>
      </c>
      <c r="C111" s="7">
        <f t="shared" si="26"/>
        <v>103.74700742314556</v>
      </c>
      <c r="D111" s="7">
        <f t="shared" si="23"/>
        <v>3.5128826981839429</v>
      </c>
      <c r="U111" s="22">
        <f t="shared" si="20"/>
        <v>102.48311175917036</v>
      </c>
      <c r="AB111" s="1">
        <f t="shared" si="24"/>
        <v>0.37083333333333324</v>
      </c>
      <c r="AC111" s="1" t="s">
        <v>129</v>
      </c>
      <c r="AD111" s="12">
        <f t="shared" si="25"/>
        <v>35.593071999999999</v>
      </c>
      <c r="AF111" s="1" t="s">
        <v>129</v>
      </c>
      <c r="AG111" s="12">
        <f t="shared" si="28"/>
        <v>58.913857317260387</v>
      </c>
      <c r="AI111" s="12">
        <f t="shared" si="27"/>
        <v>45.69472782643092</v>
      </c>
    </row>
    <row r="112" spans="1:35" x14ac:dyDescent="0.25">
      <c r="A112" s="7">
        <f t="shared" si="21"/>
        <v>0.45833333333333293</v>
      </c>
      <c r="B112" s="7">
        <v>104.21919800000001</v>
      </c>
      <c r="C112" s="7">
        <f t="shared" si="26"/>
        <v>104.88585693767315</v>
      </c>
      <c r="D112" s="7">
        <f t="shared" si="23"/>
        <v>0.44443413917949021</v>
      </c>
      <c r="U112" s="22">
        <f t="shared" si="20"/>
        <v>103.99003924840997</v>
      </c>
      <c r="AB112" s="1">
        <f t="shared" si="24"/>
        <v>0.37499999999999989</v>
      </c>
      <c r="AC112" s="1" t="s">
        <v>130</v>
      </c>
      <c r="AD112" s="12">
        <f t="shared" si="25"/>
        <v>39.712364000000001</v>
      </c>
      <c r="AF112" s="1" t="s">
        <v>130</v>
      </c>
      <c r="AG112" s="12">
        <f t="shared" si="28"/>
        <v>54.215898477866631</v>
      </c>
      <c r="AI112" s="12">
        <f t="shared" si="27"/>
        <v>45.892689477745684</v>
      </c>
    </row>
    <row r="113" spans="1:35" x14ac:dyDescent="0.25">
      <c r="A113" s="7">
        <f t="shared" si="21"/>
        <v>0.46249999999999958</v>
      </c>
      <c r="B113" s="7">
        <v>106.674116</v>
      </c>
      <c r="C113" s="7">
        <f t="shared" si="26"/>
        <v>105.67236419233235</v>
      </c>
      <c r="D113" s="7">
        <f t="shared" si="23"/>
        <v>1.003506684165395</v>
      </c>
      <c r="U113" s="22">
        <f t="shared" si="20"/>
        <v>105.27372262102062</v>
      </c>
      <c r="AB113" s="1">
        <f t="shared" si="24"/>
        <v>0.37916666666666654</v>
      </c>
      <c r="AC113" s="1" t="s">
        <v>131</v>
      </c>
      <c r="AD113" s="12">
        <f t="shared" si="25"/>
        <v>40.239027999999998</v>
      </c>
      <c r="AF113" s="1" t="s">
        <v>131</v>
      </c>
      <c r="AG113" s="12">
        <f t="shared" si="28"/>
        <v>50.086185587353526</v>
      </c>
      <c r="AI113" s="12">
        <f t="shared" si="27"/>
        <v>46.877987206541704</v>
      </c>
    </row>
    <row r="114" spans="1:35" x14ac:dyDescent="0.25">
      <c r="A114" s="7">
        <f t="shared" si="21"/>
        <v>0.46666666666666623</v>
      </c>
      <c r="B114" s="7">
        <v>106.585617</v>
      </c>
      <c r="C114" s="7">
        <f t="shared" si="26"/>
        <v>106.16408486279583</v>
      </c>
      <c r="D114" s="7">
        <f t="shared" si="23"/>
        <v>0.1776893426959128</v>
      </c>
      <c r="U114" s="22">
        <f t="shared" si="20"/>
        <v>106.37033256795844</v>
      </c>
      <c r="AB114" s="1">
        <f t="shared" si="24"/>
        <v>0.38333333333333319</v>
      </c>
      <c r="AC114" s="1" t="s">
        <v>132</v>
      </c>
      <c r="AD114" s="12">
        <f t="shared" si="25"/>
        <v>50.054340000000003</v>
      </c>
      <c r="AF114" s="1" t="s">
        <v>132</v>
      </c>
      <c r="AG114" s="12">
        <f t="shared" si="28"/>
        <v>46.799551283800724</v>
      </c>
      <c r="AI114" s="12">
        <f t="shared" si="27"/>
        <v>48.584703400888074</v>
      </c>
    </row>
    <row r="115" spans="1:35" x14ac:dyDescent="0.25">
      <c r="A115" s="7">
        <f t="shared" si="21"/>
        <v>0.47083333333333288</v>
      </c>
      <c r="B115" s="7">
        <v>110.266774</v>
      </c>
      <c r="C115" s="7">
        <f t="shared" si="26"/>
        <v>106.47264633001232</v>
      </c>
      <c r="D115" s="7">
        <f t="shared" si="23"/>
        <v>14.395404776166094</v>
      </c>
      <c r="U115" s="22">
        <f t="shared" si="20"/>
        <v>107.32083730252343</v>
      </c>
      <c r="AB115" s="1">
        <f t="shared" si="24"/>
        <v>0.38749999999999984</v>
      </c>
      <c r="AC115" s="1" t="s">
        <v>133</v>
      </c>
      <c r="AD115" s="12">
        <f t="shared" si="25"/>
        <v>49.177674000000003</v>
      </c>
      <c r="AF115" s="1" t="s">
        <v>133</v>
      </c>
      <c r="AG115" s="12">
        <f t="shared" si="28"/>
        <v>44.559256530484902</v>
      </c>
      <c r="AI115" s="12">
        <f t="shared" si="27"/>
        <v>50.926116949213821</v>
      </c>
    </row>
    <row r="116" spans="1:35" x14ac:dyDescent="0.25">
      <c r="A116" s="7">
        <f t="shared" si="21"/>
        <v>0.47499999999999953</v>
      </c>
      <c r="B116" s="7">
        <v>100.801861</v>
      </c>
      <c r="C116" s="7">
        <f t="shared" si="26"/>
        <v>106.76036785217401</v>
      </c>
      <c r="D116" s="7">
        <f t="shared" si="23"/>
        <v>35.503803907404645</v>
      </c>
      <c r="U116" s="22">
        <f t="shared" si="20"/>
        <v>108.16960857455229</v>
      </c>
      <c r="AB116" s="1">
        <f t="shared" si="24"/>
        <v>0.3916666666666665</v>
      </c>
      <c r="AC116" s="1" t="s">
        <v>134</v>
      </c>
      <c r="AD116" s="12">
        <f t="shared" si="25"/>
        <v>50.142473000000003</v>
      </c>
      <c r="AF116" s="1" t="s">
        <v>134</v>
      </c>
      <c r="AG116" s="12">
        <f t="shared" si="28"/>
        <v>43.299680208691271</v>
      </c>
      <c r="AI116" s="12">
        <f t="shared" si="27"/>
        <v>53.80530803686031</v>
      </c>
    </row>
    <row r="117" spans="1:35" x14ac:dyDescent="0.25">
      <c r="A117" s="7">
        <f t="shared" si="21"/>
        <v>0.47916666666666619</v>
      </c>
      <c r="B117" s="7">
        <v>108.864879</v>
      </c>
      <c r="C117" s="7">
        <f t="shared" si="26"/>
        <v>107.22693006225757</v>
      </c>
      <c r="D117" s="7">
        <f t="shared" si="23"/>
        <v>2.6828767226515757</v>
      </c>
      <c r="U117" s="22">
        <f t="shared" si="20"/>
        <v>108.95817838061265</v>
      </c>
      <c r="AB117" s="1">
        <f t="shared" si="24"/>
        <v>0.39583333333333315</v>
      </c>
      <c r="AC117" s="1" t="s">
        <v>135</v>
      </c>
      <c r="AD117" s="12">
        <f t="shared" si="25"/>
        <v>60.396864999999998</v>
      </c>
      <c r="AF117" s="1" t="s">
        <v>135</v>
      </c>
      <c r="AG117" s="12">
        <f t="shared" si="28"/>
        <v>42.951972375674728</v>
      </c>
      <c r="AI117" s="12">
        <f t="shared" si="27"/>
        <v>57.11868329514558</v>
      </c>
    </row>
    <row r="118" spans="1:35" x14ac:dyDescent="0.25">
      <c r="A118" s="7">
        <f t="shared" si="21"/>
        <v>0.48333333333333284</v>
      </c>
      <c r="B118" s="7">
        <v>105.62152</v>
      </c>
      <c r="C118" s="7">
        <f t="shared" si="26"/>
        <v>108.08827758901641</v>
      </c>
      <c r="D118" s="7">
        <f t="shared" si="23"/>
        <v>6.0848930029700528</v>
      </c>
      <c r="U118" s="22">
        <f t="shared" si="20"/>
        <v>109.7172601438202</v>
      </c>
      <c r="AB118" s="1">
        <f t="shared" ref="AB118:AB141" si="29">A98</f>
        <v>0.3999999999999998</v>
      </c>
      <c r="AC118" s="1" t="s">
        <v>136</v>
      </c>
      <c r="AD118" s="12">
        <f t="shared" ref="AD118:AD141" si="30">B98</f>
        <v>62.324570000000001</v>
      </c>
      <c r="AF118" s="1" t="s">
        <v>136</v>
      </c>
      <c r="AG118" s="12">
        <f t="shared" si="28"/>
        <v>43.58914254146967</v>
      </c>
      <c r="AI118" s="12">
        <f t="shared" si="27"/>
        <v>60.758866990675365</v>
      </c>
    </row>
    <row r="119" spans="1:35" x14ac:dyDescent="0.25">
      <c r="A119" s="7">
        <f t="shared" si="21"/>
        <v>0.48749999999999949</v>
      </c>
      <c r="B119" s="7">
        <v>107.813137</v>
      </c>
      <c r="C119" s="7">
        <f t="shared" si="26"/>
        <v>109.55178806314099</v>
      </c>
      <c r="D119" s="7">
        <f t="shared" si="23"/>
        <v>3.0229075193613015</v>
      </c>
      <c r="U119" s="22">
        <f t="shared" si="20"/>
        <v>110.46396349924838</v>
      </c>
      <c r="AB119" s="1">
        <f t="shared" si="29"/>
        <v>0.40416666666666645</v>
      </c>
      <c r="AC119" s="1" t="s">
        <v>137</v>
      </c>
      <c r="AD119" s="12">
        <f t="shared" si="30"/>
        <v>70.300645000000003</v>
      </c>
      <c r="AF119" s="1" t="s">
        <v>137</v>
      </c>
      <c r="AG119" s="12">
        <f t="shared" si="28"/>
        <v>45.186641960341397</v>
      </c>
      <c r="AI119" s="12">
        <f t="shared" si="27"/>
        <v>64.622969880362177</v>
      </c>
    </row>
    <row r="120" spans="1:35" x14ac:dyDescent="0.25">
      <c r="A120" s="7">
        <f t="shared" si="21"/>
        <v>0.49166666666666614</v>
      </c>
      <c r="B120" s="7">
        <v>110.35484700000001</v>
      </c>
      <c r="C120" s="7">
        <f t="shared" si="26"/>
        <v>111.7927391072661</v>
      </c>
      <c r="D120" s="7">
        <f t="shared" si="23"/>
        <v>2.0675337121381294</v>
      </c>
      <c r="U120" s="22">
        <f t="shared" si="20"/>
        <v>111.20248816185173</v>
      </c>
      <c r="AB120" s="1">
        <f t="shared" si="29"/>
        <v>0.4083333333333331</v>
      </c>
      <c r="AC120" s="1" t="s">
        <v>138</v>
      </c>
      <c r="AD120" s="12">
        <f t="shared" si="30"/>
        <v>61.097721</v>
      </c>
      <c r="AF120" s="1" t="s">
        <v>138</v>
      </c>
      <c r="AG120" s="12">
        <f t="shared" si="28"/>
        <v>47.481113087667254</v>
      </c>
      <c r="AI120" s="12">
        <f t="shared" si="27"/>
        <v>68.618141973128374</v>
      </c>
    </row>
    <row r="121" spans="1:35" x14ac:dyDescent="0.25">
      <c r="A121" s="7">
        <f t="shared" si="21"/>
        <v>0.49583333333333279</v>
      </c>
      <c r="B121" s="7">
        <v>116.752211</v>
      </c>
      <c r="C121" s="7">
        <f t="shared" si="26"/>
        <v>114.93697602156873</v>
      </c>
      <c r="D121" s="7">
        <f t="shared" si="23"/>
        <v>3.2950780269204007</v>
      </c>
      <c r="U121" s="22">
        <f t="shared" si="20"/>
        <v>111.92790515251376</v>
      </c>
      <c r="AB121" s="1">
        <f t="shared" si="29"/>
        <v>0.41249999999999976</v>
      </c>
      <c r="AC121" s="1" t="s">
        <v>139</v>
      </c>
      <c r="AD121" s="12">
        <f t="shared" si="30"/>
        <v>79.765803000000005</v>
      </c>
      <c r="AF121" s="1" t="s">
        <v>139</v>
      </c>
      <c r="AG121" s="12">
        <f t="shared" si="28"/>
        <v>50.244295648045579</v>
      </c>
      <c r="AI121" s="12">
        <f t="shared" si="27"/>
        <v>72.65761963206387</v>
      </c>
    </row>
    <row r="122" spans="1:35" x14ac:dyDescent="0.25">
      <c r="U122" s="22"/>
      <c r="AB122" s="1">
        <f t="shared" si="29"/>
        <v>0.41666666666666641</v>
      </c>
      <c r="AC122" s="1" t="s">
        <v>140</v>
      </c>
      <c r="AD122" s="12">
        <f t="shared" si="30"/>
        <v>75.471709000000004</v>
      </c>
      <c r="AF122" s="1" t="s">
        <v>140</v>
      </c>
      <c r="AG122" s="12">
        <f t="shared" si="28"/>
        <v>53.514331079974298</v>
      </c>
      <c r="AI122" s="12">
        <f t="shared" si="27"/>
        <v>76.656527581115341</v>
      </c>
    </row>
    <row r="123" spans="1:35" x14ac:dyDescent="0.25">
      <c r="U123" s="22"/>
      <c r="AB123" s="1">
        <f t="shared" si="29"/>
        <v>0.42083333333333306</v>
      </c>
      <c r="AC123" s="1" t="s">
        <v>141</v>
      </c>
      <c r="AD123" s="12">
        <f t="shared" si="30"/>
        <v>86.339922000000001</v>
      </c>
      <c r="AF123" s="1" t="s">
        <v>141</v>
      </c>
      <c r="AG123" s="12">
        <f t="shared" si="28"/>
        <v>57.247356264734307</v>
      </c>
      <c r="AI123" s="12">
        <f t="shared" si="27"/>
        <v>80.535686503175199</v>
      </c>
    </row>
    <row r="124" spans="1:35" x14ac:dyDescent="0.25">
      <c r="U124" s="22"/>
      <c r="AB124" s="1">
        <f t="shared" si="29"/>
        <v>0.42499999999999971</v>
      </c>
      <c r="AC124" s="1" t="s">
        <v>142</v>
      </c>
      <c r="AD124" s="12">
        <f t="shared" si="30"/>
        <v>88.881448000000006</v>
      </c>
      <c r="AF124" s="1" t="s">
        <v>142</v>
      </c>
      <c r="AG124" s="12">
        <f t="shared" si="28"/>
        <v>61.372806511745331</v>
      </c>
      <c r="AI124" s="12">
        <f t="shared" si="27"/>
        <v>84.228209694370165</v>
      </c>
    </row>
    <row r="125" spans="1:35" x14ac:dyDescent="0.25">
      <c r="U125" s="22"/>
      <c r="AB125" s="1">
        <f t="shared" si="29"/>
        <v>0.42916666666666636</v>
      </c>
      <c r="AC125" s="1" t="s">
        <v>143</v>
      </c>
      <c r="AD125" s="12">
        <f t="shared" si="30"/>
        <v>90.020529999999994</v>
      </c>
      <c r="AF125" s="1" t="s">
        <v>143</v>
      </c>
      <c r="AG125" s="12">
        <f t="shared" si="28"/>
        <v>65.778123059232485</v>
      </c>
      <c r="AI125" s="12">
        <f t="shared" si="27"/>
        <v>87.684361241493264</v>
      </c>
    </row>
    <row r="126" spans="1:35" x14ac:dyDescent="0.25">
      <c r="U126" s="22"/>
      <c r="AB126" s="1">
        <f t="shared" si="29"/>
        <v>0.43333333333333302</v>
      </c>
      <c r="AC126" s="1" t="s">
        <v>144</v>
      </c>
      <c r="AD126" s="12">
        <f t="shared" si="30"/>
        <v>92.475144</v>
      </c>
      <c r="AF126" s="1" t="s">
        <v>144</v>
      </c>
      <c r="AG126" s="12">
        <f t="shared" si="28"/>
        <v>70.229257482618266</v>
      </c>
      <c r="AI126" s="12">
        <f t="shared" si="27"/>
        <v>90.872368839746784</v>
      </c>
    </row>
    <row r="127" spans="1:35" x14ac:dyDescent="0.25">
      <c r="U127" s="22"/>
      <c r="AB127" s="1">
        <f t="shared" si="29"/>
        <v>0.43749999999999967</v>
      </c>
      <c r="AC127" s="1" t="s">
        <v>145</v>
      </c>
      <c r="AD127" s="12">
        <f t="shared" si="30"/>
        <v>94.403183999999996</v>
      </c>
      <c r="AF127" s="1" t="s">
        <v>145</v>
      </c>
      <c r="AG127" s="12">
        <f t="shared" si="28"/>
        <v>74.571715920868328</v>
      </c>
      <c r="AI127" s="12">
        <f t="shared" si="27"/>
        <v>93.773874001880785</v>
      </c>
    </row>
    <row r="128" spans="1:35" x14ac:dyDescent="0.25">
      <c r="U128" s="22"/>
      <c r="AB128" s="1">
        <f t="shared" si="29"/>
        <v>0.44166666666666632</v>
      </c>
      <c r="AC128" s="1" t="s">
        <v>146</v>
      </c>
      <c r="AD128" s="12">
        <f t="shared" si="30"/>
        <v>103.868464</v>
      </c>
      <c r="AF128" s="1" t="s">
        <v>146</v>
      </c>
      <c r="AG128" s="12">
        <f t="shared" si="28"/>
        <v>78.816233425394202</v>
      </c>
      <c r="AI128" s="12">
        <f t="shared" si="27"/>
        <v>96.380435209433898</v>
      </c>
    </row>
    <row r="129" spans="21:35" x14ac:dyDescent="0.25">
      <c r="U129" s="22"/>
      <c r="AB129" s="1">
        <f t="shared" si="29"/>
        <v>0.44583333333333297</v>
      </c>
      <c r="AC129" s="1" t="s">
        <v>147</v>
      </c>
      <c r="AD129" s="12">
        <f t="shared" si="30"/>
        <v>91.511015999999998</v>
      </c>
      <c r="AF129" s="1" t="s">
        <v>147</v>
      </c>
      <c r="AG129" s="12">
        <f t="shared" si="28"/>
        <v>82.871929080394438</v>
      </c>
      <c r="AI129" s="12">
        <f t="shared" si="27"/>
        <v>98.694021228700009</v>
      </c>
    </row>
    <row r="130" spans="21:35" x14ac:dyDescent="0.25">
      <c r="U130" s="22"/>
      <c r="AB130" s="1">
        <f t="shared" si="29"/>
        <v>0.44999999999999962</v>
      </c>
      <c r="AC130" s="1" t="s">
        <v>148</v>
      </c>
      <c r="AD130" s="12">
        <f t="shared" si="30"/>
        <v>105.70944</v>
      </c>
      <c r="AF130" s="1" t="s">
        <v>148</v>
      </c>
      <c r="AG130" s="12">
        <f t="shared" si="28"/>
        <v>86.550292449137885</v>
      </c>
      <c r="AI130" s="12">
        <f t="shared" ref="AI130:AI160" si="31">A_0*AG130 + A_1*AG131 + A_2*AG132 + B_1*AI131 + B_2*AI132</f>
        <v>100.72406411736584</v>
      </c>
    </row>
    <row r="131" spans="21:35" x14ac:dyDescent="0.25">
      <c r="U131" s="22"/>
      <c r="AB131" s="1">
        <f t="shared" si="29"/>
        <v>0.45416666666666627</v>
      </c>
      <c r="AC131" s="1" t="s">
        <v>149</v>
      </c>
      <c r="AD131" s="12">
        <f t="shared" si="30"/>
        <v>105.62127599999999</v>
      </c>
      <c r="AF131" s="1" t="s">
        <v>149</v>
      </c>
      <c r="AG131" s="12">
        <f t="shared" si="28"/>
        <v>89.985314396234429</v>
      </c>
      <c r="AI131" s="12">
        <f t="shared" si="31"/>
        <v>102.48311175917036</v>
      </c>
    </row>
    <row r="132" spans="21:35" x14ac:dyDescent="0.25">
      <c r="U132" s="22"/>
      <c r="AB132" s="1">
        <f t="shared" si="29"/>
        <v>0.45833333333333293</v>
      </c>
      <c r="AC132" s="1" t="s">
        <v>150</v>
      </c>
      <c r="AD132" s="12">
        <f t="shared" si="30"/>
        <v>104.21919800000001</v>
      </c>
      <c r="AF132" s="1" t="s">
        <v>150</v>
      </c>
      <c r="AG132" s="12">
        <f t="shared" ref="AG132:AG162" si="32">A_0*AD132 + A_1*AD131 + A_2*AD130 + B_1*AG131 + B_2*AG130</f>
        <v>93.236007339712884</v>
      </c>
      <c r="AI132" s="12">
        <f t="shared" si="31"/>
        <v>103.99003924840997</v>
      </c>
    </row>
    <row r="133" spans="21:35" x14ac:dyDescent="0.25">
      <c r="AB133" s="1">
        <f t="shared" si="29"/>
        <v>0.46249999999999958</v>
      </c>
      <c r="AC133" s="1" t="s">
        <v>151</v>
      </c>
      <c r="AD133" s="12">
        <f t="shared" si="30"/>
        <v>106.674116</v>
      </c>
      <c r="AF133" s="1" t="s">
        <v>151</v>
      </c>
      <c r="AG133" s="12">
        <f t="shared" si="32"/>
        <v>96.167231975654204</v>
      </c>
      <c r="AI133" s="12">
        <f t="shared" si="31"/>
        <v>105.27372262102062</v>
      </c>
    </row>
    <row r="134" spans="21:35" x14ac:dyDescent="0.25">
      <c r="AB134" s="1">
        <f t="shared" si="29"/>
        <v>0.46666666666666623</v>
      </c>
      <c r="AC134" s="1" t="s">
        <v>152</v>
      </c>
      <c r="AD134" s="12">
        <f t="shared" si="30"/>
        <v>106.585617</v>
      </c>
      <c r="AF134" s="1" t="s">
        <v>152</v>
      </c>
      <c r="AG134" s="12">
        <f t="shared" si="32"/>
        <v>98.758839257599803</v>
      </c>
      <c r="AI134" s="12">
        <f t="shared" si="31"/>
        <v>106.37033256795844</v>
      </c>
    </row>
    <row r="135" spans="21:35" x14ac:dyDescent="0.25">
      <c r="AB135" s="1">
        <f t="shared" si="29"/>
        <v>0.47083333333333288</v>
      </c>
      <c r="AC135" s="1" t="s">
        <v>153</v>
      </c>
      <c r="AD135" s="12">
        <f t="shared" si="30"/>
        <v>110.266774</v>
      </c>
      <c r="AF135" s="1" t="s">
        <v>153</v>
      </c>
      <c r="AG135" s="12">
        <f t="shared" si="32"/>
        <v>101.05256813673039</v>
      </c>
      <c r="AI135" s="12">
        <f t="shared" si="31"/>
        <v>107.32083730252343</v>
      </c>
    </row>
    <row r="136" spans="21:35" x14ac:dyDescent="0.25">
      <c r="AB136" s="1">
        <f t="shared" si="29"/>
        <v>0.47499999999999953</v>
      </c>
      <c r="AC136" s="1" t="s">
        <v>154</v>
      </c>
      <c r="AD136" s="12">
        <f t="shared" si="30"/>
        <v>100.801861</v>
      </c>
      <c r="AF136" s="1" t="s">
        <v>154</v>
      </c>
      <c r="AG136" s="12">
        <f t="shared" si="32"/>
        <v>102.97790487812985</v>
      </c>
      <c r="AI136" s="12">
        <f t="shared" si="31"/>
        <v>108.16960857455229</v>
      </c>
    </row>
    <row r="137" spans="21:35" x14ac:dyDescent="0.25">
      <c r="AB137" s="1">
        <f t="shared" si="29"/>
        <v>0.47916666666666619</v>
      </c>
      <c r="AC137" s="1" t="s">
        <v>155</v>
      </c>
      <c r="AD137" s="12">
        <f t="shared" si="30"/>
        <v>108.864879</v>
      </c>
      <c r="AF137" s="1" t="s">
        <v>155</v>
      </c>
      <c r="AG137" s="12">
        <f t="shared" si="32"/>
        <v>104.43578327070796</v>
      </c>
      <c r="AI137" s="12">
        <f t="shared" si="31"/>
        <v>108.95817838061265</v>
      </c>
    </row>
    <row r="138" spans="21:35" x14ac:dyDescent="0.25">
      <c r="AB138" s="1">
        <f t="shared" si="29"/>
        <v>0.48333333333333284</v>
      </c>
      <c r="AC138" s="1" t="s">
        <v>156</v>
      </c>
      <c r="AD138" s="12">
        <f t="shared" si="30"/>
        <v>105.62152</v>
      </c>
      <c r="AF138" s="1" t="s">
        <v>156</v>
      </c>
      <c r="AG138" s="12">
        <f t="shared" si="32"/>
        <v>105.5358226439907</v>
      </c>
      <c r="AI138" s="12">
        <f t="shared" si="31"/>
        <v>109.7172601438202</v>
      </c>
    </row>
    <row r="139" spans="21:35" x14ac:dyDescent="0.25">
      <c r="AB139" s="1">
        <f t="shared" si="29"/>
        <v>0.48749999999999949</v>
      </c>
      <c r="AC139" s="1" t="s">
        <v>157</v>
      </c>
      <c r="AD139" s="12">
        <f t="shared" si="30"/>
        <v>107.813137</v>
      </c>
      <c r="AF139" s="1" t="s">
        <v>157</v>
      </c>
      <c r="AG139" s="12">
        <f t="shared" si="32"/>
        <v>106.37929658219001</v>
      </c>
      <c r="AI139" s="12">
        <f t="shared" si="31"/>
        <v>110.46396349924838</v>
      </c>
    </row>
    <row r="140" spans="21:35" x14ac:dyDescent="0.25">
      <c r="AB140" s="1">
        <f t="shared" si="29"/>
        <v>0.49166666666666614</v>
      </c>
      <c r="AC140" s="1" t="s">
        <v>158</v>
      </c>
      <c r="AD140" s="12">
        <f t="shared" si="30"/>
        <v>110.35484700000001</v>
      </c>
      <c r="AF140" s="1" t="s">
        <v>158</v>
      </c>
      <c r="AG140" s="12">
        <f t="shared" si="32"/>
        <v>107.04968568170837</v>
      </c>
      <c r="AI140" s="12">
        <f t="shared" si="31"/>
        <v>111.20248816185173</v>
      </c>
    </row>
    <row r="141" spans="21:35" x14ac:dyDescent="0.25">
      <c r="AB141" s="1">
        <f t="shared" si="29"/>
        <v>0.49583333333333279</v>
      </c>
      <c r="AC141" s="1" t="s">
        <v>159</v>
      </c>
      <c r="AD141" s="12">
        <f t="shared" si="30"/>
        <v>116.752211</v>
      </c>
      <c r="AF141" s="1" t="s">
        <v>159</v>
      </c>
      <c r="AG141" s="12">
        <f t="shared" si="32"/>
        <v>107.75731930193172</v>
      </c>
      <c r="AI141" s="12">
        <f t="shared" si="31"/>
        <v>111.92790515251376</v>
      </c>
    </row>
    <row r="142" spans="21:35" x14ac:dyDescent="0.25">
      <c r="AB142" s="1">
        <f>AB141+1/240</f>
        <v>0.49999999999999944</v>
      </c>
      <c r="AC142" s="1" t="s">
        <v>32</v>
      </c>
      <c r="AD142" s="13">
        <f t="shared" ref="AD142:AD162" si="33">TREND(AD$131:AD$141,$AB$131:$AB$141,$AB142,TRUE)</f>
        <v>111.97690754545455</v>
      </c>
      <c r="AF142" s="1" t="s">
        <v>32</v>
      </c>
      <c r="AG142" s="12">
        <f t="shared" si="32"/>
        <v>108.60112872317168</v>
      </c>
      <c r="AI142" s="12">
        <f t="shared" si="31"/>
        <v>112.63494753780843</v>
      </c>
    </row>
    <row r="143" spans="21:35" x14ac:dyDescent="0.25">
      <c r="AB143" s="1">
        <f t="shared" ref="AB143:AB162" si="34">AB142+1/240</f>
        <v>0.5041666666666661</v>
      </c>
      <c r="AC143" s="1" t="s">
        <v>32</v>
      </c>
      <c r="AD143" s="13">
        <f t="shared" si="33"/>
        <v>112.70676431818183</v>
      </c>
      <c r="AF143" s="1" t="s">
        <v>32</v>
      </c>
      <c r="AG143" s="12">
        <f t="shared" si="32"/>
        <v>109.45631936597847</v>
      </c>
      <c r="AI143" s="12">
        <f t="shared" si="31"/>
        <v>113.32414606484525</v>
      </c>
    </row>
    <row r="144" spans="21:35" x14ac:dyDescent="0.25">
      <c r="AB144" s="1">
        <f t="shared" si="34"/>
        <v>0.50833333333333275</v>
      </c>
      <c r="AC144" s="1" t="s">
        <v>32</v>
      </c>
      <c r="AD144" s="13">
        <f t="shared" si="33"/>
        <v>113.4366210909091</v>
      </c>
      <c r="AF144" s="1" t="s">
        <v>32</v>
      </c>
      <c r="AG144" s="12">
        <f t="shared" si="32"/>
        <v>110.23359553797771</v>
      </c>
      <c r="AI144" s="12">
        <f t="shared" si="31"/>
        <v>113.99941454130116</v>
      </c>
    </row>
    <row r="145" spans="28:35" x14ac:dyDescent="0.25">
      <c r="AB145" s="1">
        <f t="shared" si="34"/>
        <v>0.5124999999999994</v>
      </c>
      <c r="AC145" s="1" t="s">
        <v>32</v>
      </c>
      <c r="AD145" s="13">
        <f t="shared" si="33"/>
        <v>114.16647786363637</v>
      </c>
      <c r="AF145" s="1" t="s">
        <v>32</v>
      </c>
      <c r="AG145" s="12">
        <f t="shared" si="32"/>
        <v>110.95426523801802</v>
      </c>
      <c r="AI145" s="12">
        <f t="shared" si="31"/>
        <v>114.66341011267255</v>
      </c>
    </row>
    <row r="146" spans="28:35" x14ac:dyDescent="0.25">
      <c r="AB146" s="1">
        <f t="shared" si="34"/>
        <v>0.51666666666666605</v>
      </c>
      <c r="AC146" s="1" t="s">
        <v>32</v>
      </c>
      <c r="AD146" s="13">
        <f t="shared" si="33"/>
        <v>114.89633463636365</v>
      </c>
      <c r="AF146" s="1" t="s">
        <v>32</v>
      </c>
      <c r="AG146" s="12">
        <f t="shared" si="32"/>
        <v>111.63630221055824</v>
      </c>
      <c r="AI146" s="12">
        <f t="shared" si="31"/>
        <v>115.31616115270496</v>
      </c>
    </row>
    <row r="147" spans="28:35" x14ac:dyDescent="0.25">
      <c r="AB147" s="1">
        <f t="shared" si="34"/>
        <v>0.5208333333333327</v>
      </c>
      <c r="AC147" s="1" t="s">
        <v>32</v>
      </c>
      <c r="AD147" s="13">
        <f t="shared" si="33"/>
        <v>115.62619140909092</v>
      </c>
      <c r="AF147" s="1" t="s">
        <v>32</v>
      </c>
      <c r="AG147" s="12">
        <f t="shared" si="32"/>
        <v>112.29434689025089</v>
      </c>
      <c r="AI147" s="12">
        <f t="shared" si="31"/>
        <v>115.95537794202086</v>
      </c>
    </row>
    <row r="148" spans="28:35" x14ac:dyDescent="0.25">
      <c r="AB148" s="1">
        <f t="shared" si="34"/>
        <v>0.52499999999999936</v>
      </c>
      <c r="AC148" s="1" t="s">
        <v>32</v>
      </c>
      <c r="AD148" s="13">
        <f t="shared" si="33"/>
        <v>116.3560481818182</v>
      </c>
      <c r="AF148" s="1" t="s">
        <v>32</v>
      </c>
      <c r="AG148" s="12">
        <f t="shared" si="32"/>
        <v>112.93989748660911</v>
      </c>
      <c r="AI148" s="12">
        <f t="shared" si="31"/>
        <v>116.57682186916627</v>
      </c>
    </row>
    <row r="149" spans="28:35" x14ac:dyDescent="0.25">
      <c r="AB149" s="1">
        <f t="shared" si="34"/>
        <v>0.52916666666666601</v>
      </c>
      <c r="AC149" s="1" t="s">
        <v>32</v>
      </c>
      <c r="AD149" s="13">
        <f t="shared" si="33"/>
        <v>117.08590495454547</v>
      </c>
      <c r="AF149" s="1" t="s">
        <v>32</v>
      </c>
      <c r="AG149" s="12">
        <f t="shared" si="32"/>
        <v>113.58162168163952</v>
      </c>
      <c r="AI149" s="12">
        <f t="shared" si="31"/>
        <v>117.17474308642389</v>
      </c>
    </row>
    <row r="150" spans="28:35" x14ac:dyDescent="0.25">
      <c r="AB150" s="1">
        <f t="shared" si="34"/>
        <v>0.53333333333333266</v>
      </c>
      <c r="AC150" s="1" t="s">
        <v>32</v>
      </c>
      <c r="AD150" s="13">
        <f t="shared" si="33"/>
        <v>117.81576172727274</v>
      </c>
      <c r="AF150" s="1" t="s">
        <v>32</v>
      </c>
      <c r="AG150" s="12">
        <f t="shared" si="32"/>
        <v>114.22573395439672</v>
      </c>
      <c r="AI150" s="12">
        <f t="shared" si="31"/>
        <v>117.7424055864892</v>
      </c>
    </row>
    <row r="151" spans="28:35" x14ac:dyDescent="0.25">
      <c r="AB151" s="1">
        <f t="shared" si="34"/>
        <v>0.53749999999999931</v>
      </c>
      <c r="AC151" s="1" t="s">
        <v>32</v>
      </c>
      <c r="AD151" s="13">
        <f t="shared" si="33"/>
        <v>118.54561850000002</v>
      </c>
      <c r="AF151" s="1" t="s">
        <v>32</v>
      </c>
      <c r="AG151" s="12">
        <f t="shared" si="32"/>
        <v>114.8763967465579</v>
      </c>
      <c r="AI151" s="12">
        <f t="shared" si="31"/>
        <v>118.27272559016974</v>
      </c>
    </row>
    <row r="152" spans="28:35" x14ac:dyDescent="0.25">
      <c r="AB152" s="1">
        <f t="shared" si="34"/>
        <v>0.54166666666666596</v>
      </c>
      <c r="AC152" s="1" t="s">
        <v>32</v>
      </c>
      <c r="AD152" s="13">
        <f t="shared" si="33"/>
        <v>119.27547527272729</v>
      </c>
      <c r="AF152" s="1" t="s">
        <v>32</v>
      </c>
      <c r="AG152" s="12">
        <f t="shared" si="32"/>
        <v>115.53611520154583</v>
      </c>
      <c r="AI152" s="12">
        <f t="shared" si="31"/>
        <v>118.7590535208433</v>
      </c>
    </row>
    <row r="153" spans="28:35" x14ac:dyDescent="0.25">
      <c r="AB153" s="1">
        <f t="shared" si="34"/>
        <v>0.54583333333333262</v>
      </c>
      <c r="AC153" s="1" t="s">
        <v>32</v>
      </c>
      <c r="AD153" s="13">
        <f t="shared" si="33"/>
        <v>120.00533204545457</v>
      </c>
      <c r="AF153" s="1" t="s">
        <v>32</v>
      </c>
      <c r="AG153" s="12">
        <f t="shared" si="32"/>
        <v>116.20610490678928</v>
      </c>
      <c r="AI153" s="12">
        <f t="shared" si="31"/>
        <v>119.19613114352876</v>
      </c>
    </row>
    <row r="154" spans="28:35" x14ac:dyDescent="0.25">
      <c r="AB154" s="1">
        <f t="shared" si="34"/>
        <v>0.54999999999999927</v>
      </c>
      <c r="AC154" s="1" t="s">
        <v>32</v>
      </c>
      <c r="AD154" s="13">
        <f t="shared" si="33"/>
        <v>120.73518881818184</v>
      </c>
      <c r="AF154" s="1" t="s">
        <v>32</v>
      </c>
      <c r="AG154" s="12">
        <f t="shared" si="32"/>
        <v>116.88661995184334</v>
      </c>
      <c r="AI154" s="12">
        <f t="shared" si="31"/>
        <v>119.58125298454486</v>
      </c>
    </row>
    <row r="155" spans="28:35" x14ac:dyDescent="0.25">
      <c r="AB155" s="1">
        <f t="shared" si="34"/>
        <v>0.55416666666666592</v>
      </c>
      <c r="AC155" s="1" t="s">
        <v>32</v>
      </c>
      <c r="AD155" s="13">
        <f t="shared" si="33"/>
        <v>121.46504559090911</v>
      </c>
      <c r="AF155" s="1" t="s">
        <v>32</v>
      </c>
      <c r="AG155" s="12">
        <f t="shared" si="32"/>
        <v>117.5772347930787</v>
      </c>
      <c r="AI155" s="12">
        <f t="shared" si="31"/>
        <v>119.91565410120216</v>
      </c>
    </row>
    <row r="156" spans="28:35" x14ac:dyDescent="0.25">
      <c r="AB156" s="1">
        <f t="shared" si="34"/>
        <v>0.55833333333333257</v>
      </c>
      <c r="AC156" s="1" t="s">
        <v>32</v>
      </c>
      <c r="AD156" s="13">
        <f t="shared" si="33"/>
        <v>122.19490236363637</v>
      </c>
      <c r="AF156" s="1" t="s">
        <v>32</v>
      </c>
      <c r="AG156" s="12">
        <f t="shared" si="32"/>
        <v>118.27707806115217</v>
      </c>
      <c r="AI156" s="12">
        <f t="shared" si="31"/>
        <v>120.20613369258355</v>
      </c>
    </row>
    <row r="157" spans="28:35" x14ac:dyDescent="0.25">
      <c r="AB157" s="1">
        <f t="shared" si="34"/>
        <v>0.56249999999999922</v>
      </c>
      <c r="AC157" s="1" t="s">
        <v>32</v>
      </c>
      <c r="AD157" s="13">
        <f t="shared" si="33"/>
        <v>122.92475913636365</v>
      </c>
      <c r="AF157" s="1" t="s">
        <v>32</v>
      </c>
      <c r="AG157" s="12">
        <f t="shared" si="32"/>
        <v>118.98501976747978</v>
      </c>
      <c r="AI157" s="12">
        <f t="shared" si="31"/>
        <v>120.46690489392913</v>
      </c>
    </row>
    <row r="158" spans="28:35" x14ac:dyDescent="0.25">
      <c r="AB158" s="1">
        <f t="shared" si="34"/>
        <v>0.56666666666666587</v>
      </c>
      <c r="AC158" s="1" t="s">
        <v>32</v>
      </c>
      <c r="AD158" s="13">
        <f t="shared" si="33"/>
        <v>123.65461590909092</v>
      </c>
      <c r="AF158" s="1" t="s">
        <v>32</v>
      </c>
      <c r="AG158" s="12">
        <f t="shared" si="32"/>
        <v>119.69981557935949</v>
      </c>
      <c r="AI158" s="12">
        <f t="shared" si="31"/>
        <v>120.7216343108833</v>
      </c>
    </row>
    <row r="159" spans="28:35" x14ac:dyDescent="0.25">
      <c r="AB159" s="1">
        <f t="shared" si="34"/>
        <v>0.57083333333333253</v>
      </c>
      <c r="AC159" s="1" t="s">
        <v>32</v>
      </c>
      <c r="AD159" s="13">
        <f t="shared" si="33"/>
        <v>124.3844726818182</v>
      </c>
      <c r="AF159" s="1" t="s">
        <v>32</v>
      </c>
      <c r="AG159" s="12">
        <f t="shared" si="32"/>
        <v>120.42021315488391</v>
      </c>
      <c r="AI159" s="12">
        <f t="shared" si="31"/>
        <v>121.00559942189884</v>
      </c>
    </row>
    <row r="160" spans="28:35" x14ac:dyDescent="0.25">
      <c r="AB160" s="1">
        <f t="shared" si="34"/>
        <v>0.57499999999999918</v>
      </c>
      <c r="AC160" s="1" t="s">
        <v>32</v>
      </c>
      <c r="AD160" s="13">
        <f t="shared" si="33"/>
        <v>125.11432945454547</v>
      </c>
      <c r="AF160" s="1" t="s">
        <v>32</v>
      </c>
      <c r="AG160" s="12">
        <f t="shared" si="32"/>
        <v>121.14502615778557</v>
      </c>
      <c r="AI160" s="12">
        <f t="shared" si="31"/>
        <v>121.36784709577529</v>
      </c>
    </row>
    <row r="161" spans="28:35" x14ac:dyDescent="0.25">
      <c r="AB161" s="1">
        <f t="shared" si="34"/>
        <v>0.57916666666666583</v>
      </c>
      <c r="AC161" s="1" t="s">
        <v>32</v>
      </c>
      <c r="AD161" s="13">
        <f t="shared" si="33"/>
        <v>125.84418622727274</v>
      </c>
      <c r="AF161" s="1" t="s">
        <v>32</v>
      </c>
      <c r="AG161" s="12">
        <f t="shared" si="32"/>
        <v>121.87318168639162</v>
      </c>
      <c r="AI161" s="22">
        <f>AG161</f>
        <v>121.87318168639162</v>
      </c>
    </row>
    <row r="162" spans="28:35" x14ac:dyDescent="0.25">
      <c r="AB162" s="1">
        <f t="shared" si="34"/>
        <v>0.58333333333333248</v>
      </c>
      <c r="AC162" s="1" t="s">
        <v>32</v>
      </c>
      <c r="AD162" s="13">
        <f t="shared" si="33"/>
        <v>126.57404300000002</v>
      </c>
      <c r="AF162" s="1" t="s">
        <v>32</v>
      </c>
      <c r="AG162" s="12">
        <f t="shared" si="32"/>
        <v>122.6037466021569</v>
      </c>
      <c r="AI162" s="22">
        <f>AG162</f>
        <v>122.6037466021569</v>
      </c>
    </row>
    <row r="1222" spans="31:31" x14ac:dyDescent="0.25">
      <c r="AE1222" s="13"/>
    </row>
    <row r="1223" spans="31:31" x14ac:dyDescent="0.25">
      <c r="AE1223" s="13"/>
    </row>
    <row r="1224" spans="31:31" x14ac:dyDescent="0.25">
      <c r="AE1224" s="13"/>
    </row>
    <row r="1225" spans="31:31" x14ac:dyDescent="0.25">
      <c r="AE1225" s="13"/>
    </row>
    <row r="1226" spans="31:31" x14ac:dyDescent="0.25">
      <c r="AE1226" s="13"/>
    </row>
    <row r="1227" spans="31:31" x14ac:dyDescent="0.25">
      <c r="AE1227" s="13"/>
    </row>
    <row r="1228" spans="31:31" x14ac:dyDescent="0.25">
      <c r="AE1228" s="13"/>
    </row>
    <row r="1229" spans="31:31" x14ac:dyDescent="0.25">
      <c r="AE1229" s="13"/>
    </row>
    <row r="1230" spans="31:31" x14ac:dyDescent="0.25">
      <c r="AE1230" s="13"/>
    </row>
    <row r="1231" spans="31:31" x14ac:dyDescent="0.25">
      <c r="AE1231" s="13"/>
    </row>
    <row r="1232" spans="31:31" x14ac:dyDescent="0.25">
      <c r="AE1232" s="13"/>
    </row>
    <row r="1233" spans="31:31" x14ac:dyDescent="0.25">
      <c r="AE1233" s="13"/>
    </row>
    <row r="1234" spans="31:31" x14ac:dyDescent="0.25">
      <c r="AE1234" s="13"/>
    </row>
    <row r="1235" spans="31:31" x14ac:dyDescent="0.25">
      <c r="AE1235" s="13"/>
    </row>
    <row r="1236" spans="31:31" x14ac:dyDescent="0.25">
      <c r="AE1236" s="13"/>
    </row>
    <row r="1237" spans="31:31" x14ac:dyDescent="0.25">
      <c r="AE1237" s="13"/>
    </row>
    <row r="1238" spans="31:31" x14ac:dyDescent="0.25">
      <c r="AE1238" s="13"/>
    </row>
    <row r="1239" spans="31:31" x14ac:dyDescent="0.25">
      <c r="AE1239" s="13"/>
    </row>
    <row r="1240" spans="31:31" x14ac:dyDescent="0.25">
      <c r="AE1240" s="13"/>
    </row>
    <row r="1241" spans="31:31" x14ac:dyDescent="0.25">
      <c r="AE1241" s="13"/>
    </row>
    <row r="1242" spans="31:31" x14ac:dyDescent="0.25">
      <c r="AE1242" s="13"/>
    </row>
  </sheetData>
  <phoneticPr fontId="0" type="noConversion"/>
  <pageMargins left="0.75" right="0.75" top="1" bottom="1" header="0.5" footer="0.5"/>
  <pageSetup orientation="portrait" horizontalDpi="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1242"/>
  <sheetViews>
    <sheetView tabSelected="1" workbookViewId="0">
      <selection activeCell="D6" sqref="D6"/>
    </sheetView>
  </sheetViews>
  <sheetFormatPr defaultRowHeight="15.75" x14ac:dyDescent="0.25"/>
  <cols>
    <col min="1" max="1" width="9" style="18"/>
    <col min="2" max="2" width="12.125" style="6" customWidth="1"/>
    <col min="6" max="7" width="9" style="1"/>
    <col min="8" max="9" width="9" style="12"/>
    <col min="10" max="10" width="13.875" style="1" customWidth="1"/>
    <col min="11" max="11" width="9" style="12"/>
  </cols>
  <sheetData>
    <row r="1" spans="1:13" ht="16.5" thickBot="1" x14ac:dyDescent="0.3">
      <c r="A1" s="41" t="s">
        <v>194</v>
      </c>
      <c r="C1" t="s">
        <v>26</v>
      </c>
      <c r="D1" s="7"/>
      <c r="F1" s="1" t="s">
        <v>24</v>
      </c>
      <c r="G1" s="9" t="s">
        <v>28</v>
      </c>
      <c r="H1" s="8" t="s">
        <v>178</v>
      </c>
      <c r="I1" s="8"/>
      <c r="J1" s="1" t="s">
        <v>26</v>
      </c>
      <c r="K1" s="8" t="s">
        <v>185</v>
      </c>
      <c r="M1" s="21" t="s">
        <v>160</v>
      </c>
    </row>
    <row r="2" spans="1:13" ht="16.5" thickBot="1" x14ac:dyDescent="0.3">
      <c r="A2" s="5"/>
      <c r="C2" s="10" t="s">
        <v>30</v>
      </c>
      <c r="D2" s="25">
        <v>7</v>
      </c>
      <c r="F2" s="1">
        <f t="shared" ref="F2:F21" si="0">F3 - 1/240</f>
        <v>-8.3333333333333329E-2</v>
      </c>
      <c r="G2" s="1" t="s">
        <v>32</v>
      </c>
      <c r="H2" s="13">
        <f t="shared" ref="H2:H21" si="1">TREND(H$22:H$31,$F$22:$F$31,$F2,TRUE)</f>
        <v>-48.035315521212084</v>
      </c>
      <c r="I2" s="13"/>
      <c r="J2" s="1" t="s">
        <v>31</v>
      </c>
      <c r="K2" s="12">
        <f>H2</f>
        <v>-48.035315521212084</v>
      </c>
      <c r="M2" s="12">
        <f t="shared" ref="M2:M33" si="2">A_0*K2 + A_1*K3 + A_2*K4 + B_1*M3 + B_2*M4</f>
        <v>-20.643377978377153</v>
      </c>
    </row>
    <row r="3" spans="1:13" x14ac:dyDescent="0.25">
      <c r="A3" s="5"/>
      <c r="C3" s="15" t="s">
        <v>33</v>
      </c>
      <c r="D3" s="16">
        <v>240</v>
      </c>
      <c r="F3" s="1">
        <f t="shared" si="0"/>
        <v>-7.9166666666666663E-2</v>
      </c>
      <c r="G3" s="1" t="s">
        <v>32</v>
      </c>
      <c r="H3" s="13">
        <f t="shared" si="1"/>
        <v>-39.842914406060572</v>
      </c>
      <c r="I3" s="13"/>
      <c r="J3" s="1" t="s">
        <v>31</v>
      </c>
      <c r="K3" s="12">
        <f>H3</f>
        <v>-39.842914406060572</v>
      </c>
      <c r="M3" s="12">
        <f t="shared" si="2"/>
        <v>-16.561953522580929</v>
      </c>
    </row>
    <row r="4" spans="1:13" x14ac:dyDescent="0.25">
      <c r="A4" s="5"/>
      <c r="C4" s="15" t="s">
        <v>34</v>
      </c>
      <c r="D4" s="17">
        <f>TAN(PI()*D$2/D$3)/0.802</f>
        <v>0.11457243350112584</v>
      </c>
      <c r="F4" s="1">
        <f t="shared" si="0"/>
        <v>-7.4999999999999997E-2</v>
      </c>
      <c r="G4" s="1" t="s">
        <v>32</v>
      </c>
      <c r="H4" s="13">
        <f t="shared" si="1"/>
        <v>-31.650513290909061</v>
      </c>
      <c r="I4" s="13"/>
      <c r="J4" s="1" t="s">
        <v>31</v>
      </c>
      <c r="K4" s="12">
        <f t="shared" ref="K4:K35" si="3">A_0*H4 + A_1*H3 + A_2*H2 + B_1*K3 + B_2*K2</f>
        <v>-33.909639771777492</v>
      </c>
      <c r="M4" s="12">
        <f t="shared" si="2"/>
        <v>-12.397638064541741</v>
      </c>
    </row>
    <row r="5" spans="1:13" x14ac:dyDescent="0.25">
      <c r="A5" s="5" t="s">
        <v>35</v>
      </c>
      <c r="B5" s="6">
        <f>SQRT(2)*D4</f>
        <v>0.16202988933138171</v>
      </c>
      <c r="C5" s="15"/>
      <c r="D5" s="17"/>
      <c r="F5" s="1">
        <f t="shared" si="0"/>
        <v>-7.0833333333333331E-2</v>
      </c>
      <c r="G5" s="1" t="s">
        <v>32</v>
      </c>
      <c r="H5" s="13">
        <f t="shared" si="1"/>
        <v>-23.458112175757549</v>
      </c>
      <c r="I5" s="13"/>
      <c r="J5" s="1" t="s">
        <v>31</v>
      </c>
      <c r="K5" s="12">
        <f t="shared" si="3"/>
        <v>-29.511577271894261</v>
      </c>
      <c r="M5" s="12">
        <f t="shared" si="2"/>
        <v>-7.9985714159569454</v>
      </c>
    </row>
    <row r="6" spans="1:13" x14ac:dyDescent="0.25">
      <c r="A6" s="5" t="s">
        <v>36</v>
      </c>
      <c r="B6" s="6">
        <f>D4^2</f>
        <v>1.3126842518369902E-2</v>
      </c>
      <c r="C6" s="15" t="s">
        <v>14</v>
      </c>
      <c r="D6" s="23">
        <f>k_2 / (1 + k_1 + k_2)</f>
        <v>1.117029087490963E-2</v>
      </c>
      <c r="F6" s="1">
        <f t="shared" si="0"/>
        <v>-6.6666666666666666E-2</v>
      </c>
      <c r="G6" s="1" t="s">
        <v>32</v>
      </c>
      <c r="H6" s="13">
        <f t="shared" si="1"/>
        <v>-15.265711060606037</v>
      </c>
      <c r="I6" s="13"/>
      <c r="J6" s="1" t="s">
        <v>31</v>
      </c>
      <c r="K6" s="12">
        <f t="shared" si="3"/>
        <v>-26.055843227624216</v>
      </c>
      <c r="M6" s="12">
        <f t="shared" si="2"/>
        <v>-3.266288432507916</v>
      </c>
    </row>
    <row r="7" spans="1:13" x14ac:dyDescent="0.25">
      <c r="A7" s="5" t="s">
        <v>37</v>
      </c>
      <c r="B7" s="6">
        <f>A_1/k_2</f>
        <v>1.701900645075578</v>
      </c>
      <c r="C7" s="15" t="s">
        <v>0</v>
      </c>
      <c r="D7" s="23">
        <f>2*A_0</f>
        <v>2.234058174981926E-2</v>
      </c>
      <c r="F7" s="1">
        <f t="shared" si="0"/>
        <v>-6.2499999999999993E-2</v>
      </c>
      <c r="G7" s="1" t="s">
        <v>32</v>
      </c>
      <c r="H7" s="13">
        <f t="shared" si="1"/>
        <v>-7.0733099454545112</v>
      </c>
      <c r="I7" s="13"/>
      <c r="J7" s="1" t="s">
        <v>31</v>
      </c>
      <c r="K7" s="12">
        <f t="shared" si="3"/>
        <v>-23.070942504282545</v>
      </c>
      <c r="M7" s="12">
        <f t="shared" si="2"/>
        <v>1.8546017861736264</v>
      </c>
    </row>
    <row r="8" spans="1:13" x14ac:dyDescent="0.25">
      <c r="A8" s="5"/>
      <c r="C8" s="15" t="s">
        <v>2</v>
      </c>
      <c r="D8" s="23">
        <f>A_0</f>
        <v>1.117029087490963E-2</v>
      </c>
      <c r="F8" s="1">
        <f t="shared" si="0"/>
        <v>-5.8333333333333327E-2</v>
      </c>
      <c r="G8" s="1" t="s">
        <v>32</v>
      </c>
      <c r="H8" s="13">
        <f t="shared" si="1"/>
        <v>1.1190911696970005</v>
      </c>
      <c r="I8" s="13"/>
      <c r="J8" s="1" t="s">
        <v>31</v>
      </c>
      <c r="K8" s="12">
        <f t="shared" si="3"/>
        <v>-20.194361506489422</v>
      </c>
      <c r="M8" s="12">
        <f t="shared" si="2"/>
        <v>7.3858775375416119</v>
      </c>
    </row>
    <row r="9" spans="1:13" x14ac:dyDescent="0.25">
      <c r="A9" s="5"/>
      <c r="C9" s="15"/>
      <c r="D9" s="23"/>
      <c r="F9" s="1">
        <f t="shared" si="0"/>
        <v>-5.4166666666666662E-2</v>
      </c>
      <c r="G9" s="1" t="s">
        <v>32</v>
      </c>
      <c r="H9" s="13">
        <f t="shared" si="1"/>
        <v>9.3114922848485122</v>
      </c>
      <c r="I9" s="13"/>
      <c r="J9" s="1" t="s">
        <v>31</v>
      </c>
      <c r="K9" s="12">
        <f t="shared" si="3"/>
        <v>-17.158713091818612</v>
      </c>
      <c r="M9" s="12">
        <f t="shared" si="2"/>
        <v>13.324141269709131</v>
      </c>
    </row>
    <row r="10" spans="1:13" x14ac:dyDescent="0.25">
      <c r="C10" s="15" t="s">
        <v>38</v>
      </c>
      <c r="D10" s="23">
        <f xml:space="preserve"> -2 * A_0 + k_3</f>
        <v>1.6795600633257588</v>
      </c>
      <c r="F10" s="1">
        <f t="shared" si="0"/>
        <v>-4.9999999999999996E-2</v>
      </c>
      <c r="G10" s="1" t="s">
        <v>32</v>
      </c>
      <c r="H10" s="13">
        <f t="shared" si="1"/>
        <v>17.503893400000024</v>
      </c>
      <c r="I10" s="13"/>
      <c r="J10" s="1" t="s">
        <v>31</v>
      </c>
      <c r="K10" s="12">
        <f t="shared" si="3"/>
        <v>-13.777451785462977</v>
      </c>
      <c r="M10" s="12">
        <f t="shared" si="2"/>
        <v>19.648159786455153</v>
      </c>
    </row>
    <row r="11" spans="1:13" x14ac:dyDescent="0.25">
      <c r="C11" s="15" t="s">
        <v>39</v>
      </c>
      <c r="D11" s="23">
        <f xml:space="preserve"> 1 - 2 * A_0 - k_3</f>
        <v>-0.72424122682539727</v>
      </c>
      <c r="F11" s="1">
        <f t="shared" si="0"/>
        <v>-4.583333333333333E-2</v>
      </c>
      <c r="G11" s="1" t="s">
        <v>32</v>
      </c>
      <c r="H11" s="13">
        <f t="shared" si="1"/>
        <v>25.69629451515155</v>
      </c>
      <c r="I11" s="13"/>
      <c r="J11" s="1" t="s">
        <v>31</v>
      </c>
      <c r="K11" s="12">
        <f t="shared" si="3"/>
        <v>-9.9309160500104241</v>
      </c>
      <c r="M11" s="12">
        <f t="shared" si="2"/>
        <v>26.325107152365355</v>
      </c>
    </row>
    <row r="12" spans="1:13" ht="16.5" thickBot="1" x14ac:dyDescent="0.3">
      <c r="C12" s="19"/>
      <c r="D12" s="20"/>
      <c r="F12" s="1">
        <f t="shared" si="0"/>
        <v>-4.1666666666666664E-2</v>
      </c>
      <c r="G12" s="1" t="s">
        <v>32</v>
      </c>
      <c r="H12" s="13">
        <f t="shared" si="1"/>
        <v>33.888695630303062</v>
      </c>
      <c r="I12" s="13"/>
      <c r="J12" s="1" t="s">
        <v>31</v>
      </c>
      <c r="K12" s="12">
        <f t="shared" si="3"/>
        <v>-5.5532310696404839</v>
      </c>
      <c r="M12" s="12">
        <f t="shared" si="2"/>
        <v>33.315760224014461</v>
      </c>
    </row>
    <row r="13" spans="1:13" x14ac:dyDescent="0.25">
      <c r="D13" s="14"/>
      <c r="F13" s="1">
        <f t="shared" si="0"/>
        <v>-3.7499999999999999E-2</v>
      </c>
      <c r="G13" s="1" t="s">
        <v>32</v>
      </c>
      <c r="H13" s="13">
        <f t="shared" si="1"/>
        <v>42.081096745454573</v>
      </c>
      <c r="I13" s="13"/>
      <c r="J13" s="1" t="s">
        <v>31</v>
      </c>
      <c r="K13" s="12">
        <f t="shared" si="3"/>
        <v>-0.62041995318130816</v>
      </c>
      <c r="M13" s="12">
        <f t="shared" si="2"/>
        <v>40.578730132618965</v>
      </c>
    </row>
    <row r="14" spans="1:13" x14ac:dyDescent="0.25">
      <c r="F14" s="1">
        <f t="shared" si="0"/>
        <v>-3.3333333333333333E-2</v>
      </c>
      <c r="G14" s="1" t="s">
        <v>32</v>
      </c>
      <c r="H14" s="13">
        <f t="shared" si="1"/>
        <v>50.273497860606085</v>
      </c>
      <c r="I14" s="13"/>
      <c r="J14" s="1" t="s">
        <v>31</v>
      </c>
      <c r="K14" s="12">
        <f t="shared" si="3"/>
        <v>4.8600786707953372</v>
      </c>
      <c r="M14" s="12">
        <f t="shared" si="2"/>
        <v>48.073832006529422</v>
      </c>
    </row>
    <row r="15" spans="1:13" x14ac:dyDescent="0.25">
      <c r="A15" s="18">
        <f>1/0.802</f>
        <v>1.2468827930174562</v>
      </c>
      <c r="F15" s="1">
        <f t="shared" si="0"/>
        <v>-2.9166666666666664E-2</v>
      </c>
      <c r="G15" s="1" t="s">
        <v>32</v>
      </c>
      <c r="H15" s="13">
        <f t="shared" si="1"/>
        <v>58.465898975757604</v>
      </c>
      <c r="I15" s="13"/>
      <c r="J15" s="1" t="s">
        <v>31</v>
      </c>
      <c r="K15" s="12">
        <f t="shared" si="3"/>
        <v>10.858406125736641</v>
      </c>
      <c r="M15" s="12">
        <f t="shared" si="2"/>
        <v>55.764702379601424</v>
      </c>
    </row>
    <row r="16" spans="1:13" x14ac:dyDescent="0.25">
      <c r="F16" s="1">
        <f t="shared" si="0"/>
        <v>-2.4999999999999998E-2</v>
      </c>
      <c r="G16" s="1" t="s">
        <v>32</v>
      </c>
      <c r="H16" s="13">
        <f t="shared" si="1"/>
        <v>66.658300090909108</v>
      </c>
      <c r="I16" s="13"/>
      <c r="J16" s="1" t="s">
        <v>31</v>
      </c>
      <c r="K16" s="12">
        <f t="shared" si="3"/>
        <v>17.329800332443455</v>
      </c>
      <c r="M16" s="12">
        <f t="shared" si="2"/>
        <v>63.620771449502662</v>
      </c>
    </row>
    <row r="17" spans="3:13" x14ac:dyDescent="0.25">
      <c r="C17" t="s">
        <v>169</v>
      </c>
      <c r="D17" s="7" t="s">
        <v>170</v>
      </c>
      <c r="F17" s="1">
        <f t="shared" si="0"/>
        <v>-2.0833333333333332E-2</v>
      </c>
      <c r="G17" s="1" t="s">
        <v>32</v>
      </c>
      <c r="H17" s="13">
        <f t="shared" si="1"/>
        <v>74.850701206060634</v>
      </c>
      <c r="I17" s="13"/>
      <c r="J17" s="1" t="s">
        <v>31</v>
      </c>
      <c r="K17" s="12">
        <f t="shared" si="3"/>
        <v>24.220705574879453</v>
      </c>
      <c r="M17" s="12">
        <f t="shared" si="2"/>
        <v>71.618687705316233</v>
      </c>
    </row>
    <row r="18" spans="3:13" x14ac:dyDescent="0.25">
      <c r="C18">
        <f>D2/0.802</f>
        <v>8.728179551122194</v>
      </c>
      <c r="D18">
        <f>D3/C18</f>
        <v>27.497142857142858</v>
      </c>
      <c r="F18" s="1">
        <f t="shared" si="0"/>
        <v>-1.6666666666666666E-2</v>
      </c>
      <c r="G18" s="1" t="s">
        <v>32</v>
      </c>
      <c r="H18" s="13">
        <f t="shared" si="1"/>
        <v>83.043102321212146</v>
      </c>
      <c r="I18" s="13"/>
      <c r="J18" s="1" t="s">
        <v>31</v>
      </c>
      <c r="K18" s="12">
        <f t="shared" si="3"/>
        <v>31.473590354381656</v>
      </c>
      <c r="M18" s="12">
        <f t="shared" si="2"/>
        <v>79.743277228067825</v>
      </c>
    </row>
    <row r="19" spans="3:13" x14ac:dyDescent="0.25">
      <c r="F19" s="1">
        <f t="shared" si="0"/>
        <v>-1.2500000000000001E-2</v>
      </c>
      <c r="G19" s="1" t="s">
        <v>32</v>
      </c>
      <c r="H19" s="13">
        <f t="shared" si="1"/>
        <v>91.235503436363658</v>
      </c>
      <c r="I19" s="13"/>
      <c r="J19" s="1" t="s">
        <v>31</v>
      </c>
      <c r="K19" s="12">
        <f t="shared" si="3"/>
        <v>39.030614320898103</v>
      </c>
      <c r="M19" s="12">
        <f t="shared" si="2"/>
        <v>87.988100711579705</v>
      </c>
    </row>
    <row r="20" spans="3:13" x14ac:dyDescent="0.25">
      <c r="F20" s="1">
        <f t="shared" si="0"/>
        <v>-8.3333333333333332E-3</v>
      </c>
      <c r="G20" s="1" t="s">
        <v>32</v>
      </c>
      <c r="H20" s="13">
        <f t="shared" si="1"/>
        <v>99.427904551515184</v>
      </c>
      <c r="I20" s="13"/>
      <c r="J20" s="1" t="s">
        <v>31</v>
      </c>
      <c r="K20" s="12">
        <f t="shared" si="3"/>
        <v>46.836297815605519</v>
      </c>
      <c r="M20" s="12">
        <f t="shared" si="2"/>
        <v>96.355649263573724</v>
      </c>
    </row>
    <row r="21" spans="3:13" x14ac:dyDescent="0.25">
      <c r="F21" s="1">
        <f t="shared" si="0"/>
        <v>-4.1666666666666666E-3</v>
      </c>
      <c r="G21" s="1" t="s">
        <v>32</v>
      </c>
      <c r="H21" s="13">
        <f t="shared" si="1"/>
        <v>107.6203056666667</v>
      </c>
      <c r="I21" s="13"/>
      <c r="J21" s="1" t="s">
        <v>31</v>
      </c>
      <c r="K21" s="12">
        <f t="shared" si="3"/>
        <v>54.839349785299049</v>
      </c>
      <c r="M21" s="12">
        <f t="shared" si="2"/>
        <v>104.85719646741831</v>
      </c>
    </row>
    <row r="22" spans="3:13" x14ac:dyDescent="0.25">
      <c r="F22" s="1">
        <v>0</v>
      </c>
      <c r="G22" s="1" t="s">
        <v>40</v>
      </c>
      <c r="H22" s="12">
        <v>120.78437599999999</v>
      </c>
      <c r="J22" s="1" t="s">
        <v>40</v>
      </c>
      <c r="K22" s="12">
        <f t="shared" si="3"/>
        <v>63.049339472880824</v>
      </c>
      <c r="M22" s="12">
        <f t="shared" si="2"/>
        <v>113.51315658214695</v>
      </c>
    </row>
    <row r="23" spans="3:13" x14ac:dyDescent="0.25">
      <c r="F23" s="1">
        <v>4.1666666666666666E-3</v>
      </c>
      <c r="G23" s="1" t="s">
        <v>41</v>
      </c>
      <c r="H23" s="12">
        <v>123.239295</v>
      </c>
      <c r="J23" s="1" t="s">
        <v>41</v>
      </c>
      <c r="K23" s="12">
        <f t="shared" si="3"/>
        <v>71.455396747747955</v>
      </c>
      <c r="M23" s="12">
        <f t="shared" si="2"/>
        <v>122.35464191390997</v>
      </c>
    </row>
    <row r="24" spans="3:13" x14ac:dyDescent="0.25">
      <c r="F24" s="1">
        <v>8.3333333333333332E-3</v>
      </c>
      <c r="G24" s="1" t="s">
        <v>42</v>
      </c>
      <c r="H24" s="12">
        <v>134.71977200000001</v>
      </c>
      <c r="J24" s="1" t="s">
        <v>42</v>
      </c>
      <c r="K24" s="12">
        <f t="shared" si="3"/>
        <v>79.957992913888177</v>
      </c>
      <c r="M24" s="12">
        <f t="shared" si="2"/>
        <v>131.42389392649301</v>
      </c>
    </row>
    <row r="25" spans="3:13" x14ac:dyDescent="0.25">
      <c r="F25" s="1">
        <v>1.2500000000000001E-2</v>
      </c>
      <c r="G25" s="1" t="s">
        <v>43</v>
      </c>
      <c r="H25" s="12">
        <v>141.38062099999999</v>
      </c>
      <c r="J25" s="1" t="s">
        <v>43</v>
      </c>
      <c r="K25" s="12">
        <f t="shared" si="3"/>
        <v>88.508906950663288</v>
      </c>
      <c r="M25" s="12">
        <f t="shared" si="2"/>
        <v>140.77193315525716</v>
      </c>
    </row>
    <row r="26" spans="3:13" x14ac:dyDescent="0.25">
      <c r="F26" s="1">
        <v>1.6666666666666666E-2</v>
      </c>
      <c r="G26" s="1" t="s">
        <v>44</v>
      </c>
      <c r="H26" s="12">
        <v>142.60841600000001</v>
      </c>
      <c r="J26" s="1" t="s">
        <v>44</v>
      </c>
      <c r="K26" s="12">
        <f t="shared" si="3"/>
        <v>97.003512329561261</v>
      </c>
      <c r="M26" s="12">
        <f t="shared" si="2"/>
        <v>150.45411799383731</v>
      </c>
    </row>
    <row r="27" spans="3:13" x14ac:dyDescent="0.25">
      <c r="F27" s="1">
        <v>2.0833333333333332E-2</v>
      </c>
      <c r="G27" s="1" t="s">
        <v>45</v>
      </c>
      <c r="H27" s="12">
        <v>152.862503</v>
      </c>
      <c r="J27" s="1" t="s">
        <v>45</v>
      </c>
      <c r="K27" s="12">
        <f t="shared" si="3"/>
        <v>105.29416221501796</v>
      </c>
      <c r="M27" s="12">
        <f t="shared" si="2"/>
        <v>160.52213273184748</v>
      </c>
    </row>
    <row r="28" spans="3:13" x14ac:dyDescent="0.25">
      <c r="F28" s="1">
        <v>2.5000000000000001E-2</v>
      </c>
      <c r="G28" s="1" t="s">
        <v>46</v>
      </c>
      <c r="H28" s="12">
        <v>161.53903700000001</v>
      </c>
      <c r="J28" s="1" t="s">
        <v>46</v>
      </c>
      <c r="K28" s="12">
        <f t="shared" si="3"/>
        <v>113.4063797453807</v>
      </c>
      <c r="M28" s="12">
        <f t="shared" si="2"/>
        <v>171.01362553127416</v>
      </c>
    </row>
    <row r="29" spans="3:13" x14ac:dyDescent="0.25">
      <c r="F29" s="1">
        <v>2.9166666666666664E-2</v>
      </c>
      <c r="G29" s="1" t="s">
        <v>47</v>
      </c>
      <c r="H29" s="12">
        <v>169.86596800000001</v>
      </c>
      <c r="J29" s="1" t="s">
        <v>47</v>
      </c>
      <c r="K29" s="12">
        <f t="shared" si="3"/>
        <v>121.4283000831101</v>
      </c>
      <c r="M29" s="12">
        <f t="shared" si="2"/>
        <v>181.94441087264079</v>
      </c>
    </row>
    <row r="30" spans="3:13" x14ac:dyDescent="0.25">
      <c r="F30" s="1">
        <v>3.3333333333333333E-2</v>
      </c>
      <c r="G30" s="1" t="s">
        <v>48</v>
      </c>
      <c r="H30" s="12">
        <v>181.52292600000001</v>
      </c>
      <c r="J30" s="1" t="s">
        <v>48</v>
      </c>
      <c r="K30" s="12">
        <f t="shared" si="3"/>
        <v>129.4395542399499</v>
      </c>
      <c r="M30" s="12">
        <f t="shared" si="2"/>
        <v>193.30352114110056</v>
      </c>
    </row>
    <row r="31" spans="3:13" x14ac:dyDescent="0.25">
      <c r="F31" s="1">
        <v>3.7499999999999999E-2</v>
      </c>
      <c r="G31" s="1" t="s">
        <v>49</v>
      </c>
      <c r="H31" s="12">
        <v>198.262204</v>
      </c>
      <c r="J31" s="1" t="s">
        <v>49</v>
      </c>
      <c r="K31" s="12">
        <f t="shared" si="3"/>
        <v>137.62555142085225</v>
      </c>
      <c r="M31" s="12">
        <f t="shared" si="2"/>
        <v>205.05036119508733</v>
      </c>
    </row>
    <row r="32" spans="3:13" x14ac:dyDescent="0.25">
      <c r="F32" s="1">
        <v>4.1666666666666664E-2</v>
      </c>
      <c r="G32" s="1" t="s">
        <v>50</v>
      </c>
      <c r="H32" s="12">
        <v>211.05879400000001</v>
      </c>
      <c r="J32" s="1" t="s">
        <v>50</v>
      </c>
      <c r="K32" s="12">
        <f t="shared" si="3"/>
        <v>146.21946327810889</v>
      </c>
      <c r="M32" s="12">
        <f t="shared" si="2"/>
        <v>217.11647578017428</v>
      </c>
    </row>
    <row r="33" spans="6:13" x14ac:dyDescent="0.25">
      <c r="F33" s="1">
        <v>4.583333333333333E-2</v>
      </c>
      <c r="G33" s="1" t="s">
        <v>51</v>
      </c>
      <c r="H33" s="12">
        <v>225.34535099999999</v>
      </c>
      <c r="J33" s="1" t="s">
        <v>51</v>
      </c>
      <c r="K33" s="12">
        <f t="shared" si="3"/>
        <v>155.35726864681374</v>
      </c>
      <c r="M33" s="12">
        <f t="shared" si="2"/>
        <v>229.41131442890097</v>
      </c>
    </row>
    <row r="34" spans="6:13" x14ac:dyDescent="0.25">
      <c r="F34" s="1">
        <v>0.05</v>
      </c>
      <c r="G34" s="1" t="s">
        <v>52</v>
      </c>
      <c r="H34" s="12">
        <v>244.3638</v>
      </c>
      <c r="J34" s="1" t="s">
        <v>52</v>
      </c>
      <c r="K34" s="12">
        <f t="shared" si="3"/>
        <v>165.15524957821378</v>
      </c>
      <c r="M34" s="12">
        <f t="shared" ref="M34:M65" si="4">A_0*K34 + A_1*K35 + A_2*K36 + B_1*M35 + B_2*M36</f>
        <v>241.82898928816374</v>
      </c>
    </row>
    <row r="35" spans="6:13" x14ac:dyDescent="0.25">
      <c r="F35" s="1">
        <v>5.4166666666666662E-2</v>
      </c>
      <c r="G35" s="1" t="s">
        <v>53</v>
      </c>
      <c r="H35" s="12">
        <v>256.195896</v>
      </c>
      <c r="J35" s="1" t="s">
        <v>53</v>
      </c>
      <c r="K35" s="12">
        <f t="shared" si="3"/>
        <v>175.71020784700821</v>
      </c>
      <c r="M35" s="12">
        <f t="shared" si="4"/>
        <v>254.25614516224934</v>
      </c>
    </row>
    <row r="36" spans="6:13" x14ac:dyDescent="0.25">
      <c r="F36" s="1">
        <v>5.8333333333333327E-2</v>
      </c>
      <c r="G36" s="1" t="s">
        <v>54</v>
      </c>
      <c r="H36" s="12">
        <v>269.167958</v>
      </c>
      <c r="J36" s="1" t="s">
        <v>54</v>
      </c>
      <c r="K36" s="12">
        <f t="shared" ref="K36:K67" si="5">A_0*H36 + A_1*H35 + A_2*H34 + B_1*K35 + B_2*K34</f>
        <v>186.96347171624302</v>
      </c>
      <c r="M36" s="12">
        <f t="shared" si="4"/>
        <v>266.57998417162298</v>
      </c>
    </row>
    <row r="37" spans="6:13" x14ac:dyDescent="0.25">
      <c r="F37" s="1">
        <v>6.25E-2</v>
      </c>
      <c r="G37" s="1" t="s">
        <v>55</v>
      </c>
      <c r="H37" s="12">
        <v>284.33002099999999</v>
      </c>
      <c r="J37" s="1" t="s">
        <v>55</v>
      </c>
      <c r="K37" s="12">
        <f t="shared" si="5"/>
        <v>198.81100438692226</v>
      </c>
      <c r="M37" s="12">
        <f t="shared" si="4"/>
        <v>278.69351545029582</v>
      </c>
    </row>
    <row r="38" spans="6:13" x14ac:dyDescent="0.25">
      <c r="F38" s="1">
        <v>6.6666666666666666E-2</v>
      </c>
      <c r="G38" s="1" t="s">
        <v>56</v>
      </c>
      <c r="H38" s="12">
        <v>300.018259</v>
      </c>
      <c r="J38" s="1" t="s">
        <v>56</v>
      </c>
      <c r="K38" s="12">
        <f t="shared" si="5"/>
        <v>211.21844267460733</v>
      </c>
      <c r="M38" s="12">
        <f t="shared" si="4"/>
        <v>290.49972273729747</v>
      </c>
    </row>
    <row r="39" spans="6:13" x14ac:dyDescent="0.25">
      <c r="F39" s="1">
        <v>7.0833333333333331E-2</v>
      </c>
      <c r="G39" s="1" t="s">
        <v>57</v>
      </c>
      <c r="H39" s="12">
        <v>308.87133499999999</v>
      </c>
      <c r="J39" s="1" t="s">
        <v>57</v>
      </c>
      <c r="K39" s="12">
        <f t="shared" si="5"/>
        <v>224.09574936609641</v>
      </c>
      <c r="M39" s="12">
        <f t="shared" si="4"/>
        <v>301.91729427357916</v>
      </c>
    </row>
    <row r="40" spans="6:13" x14ac:dyDescent="0.25">
      <c r="F40" s="1">
        <v>7.4999999999999997E-2</v>
      </c>
      <c r="G40" s="1" t="s">
        <v>58</v>
      </c>
      <c r="H40" s="12">
        <v>320.00205599999998</v>
      </c>
      <c r="J40" s="1" t="s">
        <v>58</v>
      </c>
      <c r="K40" s="12">
        <f t="shared" si="5"/>
        <v>237.23533952219319</v>
      </c>
      <c r="M40" s="12">
        <f t="shared" si="4"/>
        <v>312.88510976495314</v>
      </c>
    </row>
    <row r="41" spans="6:13" x14ac:dyDescent="0.25">
      <c r="F41" s="1">
        <v>7.9166666666666663E-2</v>
      </c>
      <c r="G41" s="1" t="s">
        <v>59</v>
      </c>
      <c r="H41" s="12">
        <v>329.02886599999999</v>
      </c>
      <c r="J41" s="1" t="s">
        <v>59</v>
      </c>
      <c r="K41" s="12">
        <f t="shared" si="5"/>
        <v>250.42618431025582</v>
      </c>
      <c r="M41" s="12">
        <f t="shared" si="4"/>
        <v>323.36265231090431</v>
      </c>
    </row>
    <row r="42" spans="6:13" x14ac:dyDescent="0.25">
      <c r="F42" s="1">
        <v>8.3333333333333329E-2</v>
      </c>
      <c r="G42" s="1" t="s">
        <v>60</v>
      </c>
      <c r="H42" s="12">
        <v>335.07671800000003</v>
      </c>
      <c r="J42" s="1" t="s">
        <v>60</v>
      </c>
      <c r="K42" s="12">
        <f t="shared" si="5"/>
        <v>263.45832136715103</v>
      </c>
      <c r="M42" s="12">
        <f t="shared" si="4"/>
        <v>333.32740330173226</v>
      </c>
    </row>
    <row r="43" spans="6:13" x14ac:dyDescent="0.25">
      <c r="F43" s="1">
        <v>8.7499999999999994E-2</v>
      </c>
      <c r="G43" s="1" t="s">
        <v>61</v>
      </c>
      <c r="H43" s="12">
        <v>345.24413600000003</v>
      </c>
      <c r="J43" s="1" t="s">
        <v>61</v>
      </c>
      <c r="K43" s="12">
        <f t="shared" si="5"/>
        <v>276.14274233742623</v>
      </c>
      <c r="M43" s="12">
        <f t="shared" si="4"/>
        <v>342.77043798989519</v>
      </c>
    </row>
    <row r="44" spans="6:13" x14ac:dyDescent="0.25">
      <c r="F44" s="1">
        <v>9.166666666666666E-2</v>
      </c>
      <c r="G44" s="1" t="s">
        <v>62</v>
      </c>
      <c r="H44" s="12">
        <v>350.41452800000002</v>
      </c>
      <c r="J44" s="1" t="s">
        <v>62</v>
      </c>
      <c r="K44" s="12">
        <f t="shared" si="5"/>
        <v>288.36103537686904</v>
      </c>
      <c r="M44" s="12">
        <f t="shared" si="4"/>
        <v>351.69125705022208</v>
      </c>
    </row>
    <row r="45" spans="6:13" x14ac:dyDescent="0.25">
      <c r="F45" s="1">
        <v>9.5833333333333326E-2</v>
      </c>
      <c r="G45" s="1" t="s">
        <v>63</v>
      </c>
      <c r="H45" s="12">
        <v>358.91601700000001</v>
      </c>
      <c r="J45" s="1" t="s">
        <v>63</v>
      </c>
      <c r="K45" s="12">
        <f t="shared" si="5"/>
        <v>300.01985848950756</v>
      </c>
      <c r="M45" s="12">
        <f t="shared" si="4"/>
        <v>360.09301796091415</v>
      </c>
    </row>
    <row r="46" spans="6:13" x14ac:dyDescent="0.25">
      <c r="F46" s="1">
        <v>0.1</v>
      </c>
      <c r="G46" s="1" t="s">
        <v>64</v>
      </c>
      <c r="H46" s="12">
        <v>359.70537200000001</v>
      </c>
      <c r="J46" s="1" t="s">
        <v>64</v>
      </c>
      <c r="K46" s="12">
        <f t="shared" si="5"/>
        <v>311.00906095180687</v>
      </c>
      <c r="M46" s="12">
        <f t="shared" si="4"/>
        <v>367.97732802428874</v>
      </c>
    </row>
    <row r="47" spans="6:13" x14ac:dyDescent="0.25">
      <c r="F47" s="1">
        <v>0.10416666666666666</v>
      </c>
      <c r="G47" s="1" t="s">
        <v>65</v>
      </c>
      <c r="H47" s="12">
        <v>375.30584399999998</v>
      </c>
      <c r="J47" s="1" t="s">
        <v>65</v>
      </c>
      <c r="K47" s="12">
        <f t="shared" si="5"/>
        <v>321.30914674578105</v>
      </c>
      <c r="M47" s="12">
        <f t="shared" si="4"/>
        <v>375.3384168120046</v>
      </c>
    </row>
    <row r="48" spans="6:13" x14ac:dyDescent="0.25">
      <c r="F48" s="1">
        <v>0.10833333333333332</v>
      </c>
      <c r="G48" s="1" t="s">
        <v>66</v>
      </c>
      <c r="H48" s="12">
        <v>374.42887300000001</v>
      </c>
      <c r="J48" s="1" t="s">
        <v>66</v>
      </c>
      <c r="K48" s="12">
        <f t="shared" si="5"/>
        <v>330.99747094488731</v>
      </c>
      <c r="M48" s="12">
        <f t="shared" si="4"/>
        <v>382.15957584048806</v>
      </c>
    </row>
    <row r="49" spans="6:13" x14ac:dyDescent="0.25">
      <c r="F49" s="1">
        <v>0.1125</v>
      </c>
      <c r="G49" s="1" t="s">
        <v>67</v>
      </c>
      <c r="H49" s="12">
        <v>386.52475900000002</v>
      </c>
      <c r="J49" s="1" t="s">
        <v>67</v>
      </c>
      <c r="K49" s="12">
        <f t="shared" si="5"/>
        <v>340.09963091114179</v>
      </c>
      <c r="M49" s="12">
        <f t="shared" si="4"/>
        <v>388.41250492259337</v>
      </c>
    </row>
    <row r="50" spans="6:13" x14ac:dyDescent="0.25">
      <c r="F50" s="1">
        <v>0.11666666666666665</v>
      </c>
      <c r="G50" s="1" t="s">
        <v>68</v>
      </c>
      <c r="H50" s="12">
        <v>391.08218499999998</v>
      </c>
      <c r="J50" s="1" t="s">
        <v>68</v>
      </c>
      <c r="K50" s="12">
        <f t="shared" si="5"/>
        <v>348.68191235954396</v>
      </c>
      <c r="M50" s="12">
        <f t="shared" si="4"/>
        <v>394.05764954232075</v>
      </c>
    </row>
    <row r="51" spans="6:13" x14ac:dyDescent="0.25">
      <c r="F51" s="1">
        <v>0.12083333333333332</v>
      </c>
      <c r="G51" s="1" t="s">
        <v>69</v>
      </c>
      <c r="H51" s="12">
        <v>400.63483600000001</v>
      </c>
      <c r="J51" s="1" t="s">
        <v>69</v>
      </c>
      <c r="K51" s="12">
        <f t="shared" si="5"/>
        <v>356.84784603520865</v>
      </c>
      <c r="M51" s="12">
        <f t="shared" si="4"/>
        <v>399.04639228188802</v>
      </c>
    </row>
    <row r="52" spans="6:13" x14ac:dyDescent="0.25">
      <c r="F52" s="1">
        <v>0.125</v>
      </c>
      <c r="G52" s="1" t="s">
        <v>70</v>
      </c>
      <c r="H52" s="12">
        <v>401.24868700000002</v>
      </c>
      <c r="J52" s="1" t="s">
        <v>70</v>
      </c>
      <c r="K52" s="12">
        <f t="shared" si="5"/>
        <v>364.61855652034819</v>
      </c>
      <c r="M52" s="12">
        <f t="shared" si="4"/>
        <v>403.32514323184017</v>
      </c>
    </row>
    <row r="53" spans="6:13" x14ac:dyDescent="0.25">
      <c r="F53" s="1">
        <v>0.12916666666666665</v>
      </c>
      <c r="G53" s="1" t="s">
        <v>71</v>
      </c>
      <c r="H53" s="12">
        <v>403.87862200000001</v>
      </c>
      <c r="J53" s="1" t="s">
        <v>71</v>
      </c>
      <c r="K53" s="12">
        <f t="shared" si="5"/>
        <v>371.9056225090934</v>
      </c>
      <c r="M53" s="12">
        <f t="shared" si="4"/>
        <v>406.83763751779662</v>
      </c>
    </row>
    <row r="54" spans="6:13" x14ac:dyDescent="0.25">
      <c r="F54" s="1">
        <v>0.13333333333333333</v>
      </c>
      <c r="G54" s="1" t="s">
        <v>72</v>
      </c>
      <c r="H54" s="12">
        <v>413.78182199999998</v>
      </c>
      <c r="J54" s="1" t="s">
        <v>72</v>
      </c>
      <c r="K54" s="12">
        <f t="shared" si="5"/>
        <v>378.69305142422729</v>
      </c>
      <c r="M54" s="12">
        <f t="shared" si="4"/>
        <v>409.52473961645381</v>
      </c>
    </row>
    <row r="55" spans="6:13" x14ac:dyDescent="0.25">
      <c r="F55" s="1">
        <v>0.13750000000000001</v>
      </c>
      <c r="G55" s="1" t="s">
        <v>73</v>
      </c>
      <c r="H55" s="12">
        <v>410.97726899999998</v>
      </c>
      <c r="J55" s="1" t="s">
        <v>73</v>
      </c>
      <c r="K55" s="12">
        <f t="shared" si="5"/>
        <v>385.03464506643502</v>
      </c>
      <c r="M55" s="12">
        <f t="shared" si="4"/>
        <v>411.32597136020269</v>
      </c>
    </row>
    <row r="56" spans="6:13" x14ac:dyDescent="0.25">
      <c r="F56" s="1">
        <v>0.14166666666666669</v>
      </c>
      <c r="G56" s="1" t="s">
        <v>74</v>
      </c>
      <c r="H56" s="12">
        <v>417.20044100000001</v>
      </c>
      <c r="J56" s="1" t="s">
        <v>74</v>
      </c>
      <c r="K56" s="12">
        <f t="shared" si="5"/>
        <v>390.88747756166964</v>
      </c>
      <c r="M56" s="12">
        <f t="shared" si="4"/>
        <v>412.1834827359869</v>
      </c>
    </row>
    <row r="57" spans="6:13" x14ac:dyDescent="0.25">
      <c r="F57" s="1">
        <v>0.14583333333333337</v>
      </c>
      <c r="G57" s="1" t="s">
        <v>75</v>
      </c>
      <c r="H57" s="12">
        <v>417.02484600000003</v>
      </c>
      <c r="J57" s="1" t="s">
        <v>75</v>
      </c>
      <c r="K57" s="12">
        <f t="shared" si="5"/>
        <v>396.23055788133928</v>
      </c>
      <c r="M57" s="12">
        <f t="shared" si="4"/>
        <v>412.04580347984904</v>
      </c>
    </row>
    <row r="58" spans="6:13" x14ac:dyDescent="0.25">
      <c r="F58" s="1">
        <v>0.15</v>
      </c>
      <c r="G58" s="1" t="s">
        <v>76</v>
      </c>
      <c r="H58" s="12">
        <v>426.49030900000002</v>
      </c>
      <c r="J58" s="1" t="s">
        <v>76</v>
      </c>
      <c r="K58" s="12">
        <f t="shared" si="5"/>
        <v>401.13704333657381</v>
      </c>
      <c r="M58" s="12">
        <f t="shared" si="4"/>
        <v>410.8732663600494</v>
      </c>
    </row>
    <row r="59" spans="6:13" x14ac:dyDescent="0.25">
      <c r="F59" s="1">
        <v>0.15416666666666673</v>
      </c>
      <c r="G59" s="1" t="s">
        <v>77</v>
      </c>
      <c r="H59" s="12">
        <v>414.83417500000002</v>
      </c>
      <c r="J59" s="1" t="s">
        <v>77</v>
      </c>
      <c r="K59" s="12">
        <f t="shared" si="5"/>
        <v>405.58740140819856</v>
      </c>
      <c r="M59" s="12">
        <f t="shared" si="4"/>
        <v>408.64658012844626</v>
      </c>
    </row>
    <row r="60" spans="6:13" x14ac:dyDescent="0.25">
      <c r="F60" s="1">
        <v>0.15833333333333341</v>
      </c>
      <c r="G60" s="1" t="s">
        <v>78</v>
      </c>
      <c r="H60" s="12">
        <v>407.82225699999998</v>
      </c>
      <c r="J60" s="1" t="s">
        <v>78</v>
      </c>
      <c r="K60" s="12">
        <f t="shared" si="5"/>
        <v>409.27556804410972</v>
      </c>
      <c r="M60" s="12">
        <f t="shared" si="4"/>
        <v>405.37158319598331</v>
      </c>
    </row>
    <row r="61" spans="6:13" x14ac:dyDescent="0.25">
      <c r="F61" s="1">
        <v>0.16250000000000001</v>
      </c>
      <c r="G61" s="1" t="s">
        <v>79</v>
      </c>
      <c r="H61" s="12">
        <v>407.909719</v>
      </c>
      <c r="J61" s="1" t="s">
        <v>79</v>
      </c>
      <c r="K61" s="12">
        <f t="shared" si="5"/>
        <v>411.96105688449239</v>
      </c>
      <c r="M61" s="12">
        <f t="shared" si="4"/>
        <v>401.07500018670959</v>
      </c>
    </row>
    <row r="62" spans="6:13" x14ac:dyDescent="0.25">
      <c r="F62" s="1">
        <v>0.16666666666666677</v>
      </c>
      <c r="G62" s="1" t="s">
        <v>80</v>
      </c>
      <c r="H62" s="12">
        <v>396.691261</v>
      </c>
      <c r="J62" s="1" t="s">
        <v>80</v>
      </c>
      <c r="K62" s="12">
        <f t="shared" si="5"/>
        <v>413.59868971145931</v>
      </c>
      <c r="M62" s="12">
        <f t="shared" si="4"/>
        <v>395.79791011644227</v>
      </c>
    </row>
    <row r="63" spans="6:13" x14ac:dyDescent="0.25">
      <c r="F63" s="1">
        <v>0.17083333333333345</v>
      </c>
      <c r="G63" s="1" t="s">
        <v>81</v>
      </c>
      <c r="H63" s="12">
        <v>389.50469399999997</v>
      </c>
      <c r="J63" s="1" t="s">
        <v>81</v>
      </c>
      <c r="K63" s="12">
        <f t="shared" si="5"/>
        <v>414.07432472778214</v>
      </c>
      <c r="M63" s="12">
        <f t="shared" si="4"/>
        <v>389.59181439333065</v>
      </c>
    </row>
    <row r="64" spans="6:13" x14ac:dyDescent="0.25">
      <c r="F64" s="1">
        <v>0.17499999999999999</v>
      </c>
      <c r="G64" s="1" t="s">
        <v>82</v>
      </c>
      <c r="H64" s="12">
        <v>381.79121900000001</v>
      </c>
      <c r="J64" s="1" t="s">
        <v>82</v>
      </c>
      <c r="K64" s="12">
        <f t="shared" si="5"/>
        <v>413.3151138122268</v>
      </c>
      <c r="M64" s="12">
        <f t="shared" si="4"/>
        <v>382.51408659441739</v>
      </c>
    </row>
    <row r="65" spans="6:13" x14ac:dyDescent="0.25">
      <c r="F65" s="1">
        <v>0.17916666666666681</v>
      </c>
      <c r="G65" s="1" t="s">
        <v>83</v>
      </c>
      <c r="H65" s="12">
        <v>380.56424800000002</v>
      </c>
      <c r="J65" s="1" t="s">
        <v>83</v>
      </c>
      <c r="K65" s="12">
        <f t="shared" si="5"/>
        <v>411.42919380551655</v>
      </c>
      <c r="M65" s="12">
        <f t="shared" si="4"/>
        <v>374.62432897986685</v>
      </c>
    </row>
    <row r="66" spans="6:13" x14ac:dyDescent="0.25">
      <c r="F66" s="1">
        <v>0.18333333333333349</v>
      </c>
      <c r="G66" s="1" t="s">
        <v>84</v>
      </c>
      <c r="H66" s="12">
        <v>365.139769</v>
      </c>
      <c r="J66" s="1" t="s">
        <v>84</v>
      </c>
      <c r="K66" s="12">
        <f t="shared" si="5"/>
        <v>408.52566080215956</v>
      </c>
      <c r="M66" s="12">
        <f t="shared" ref="M66:M97" si="6">A_0*K66 + A_1*K67 + A_2*K68 + B_1*M67 + B_2*M68</f>
        <v>365.98543874119707</v>
      </c>
    </row>
    <row r="67" spans="6:13" x14ac:dyDescent="0.25">
      <c r="F67" s="1">
        <v>0.1875</v>
      </c>
      <c r="G67" s="1" t="s">
        <v>85</v>
      </c>
      <c r="H67" s="12">
        <v>362.597418</v>
      </c>
      <c r="J67" s="1" t="s">
        <v>85</v>
      </c>
      <c r="K67" s="12">
        <f t="shared" si="5"/>
        <v>404.62816748933813</v>
      </c>
      <c r="M67" s="12">
        <f t="shared" si="6"/>
        <v>356.6663801219961</v>
      </c>
    </row>
    <row r="68" spans="6:13" x14ac:dyDescent="0.25">
      <c r="F68" s="1">
        <v>0.19166666666666685</v>
      </c>
      <c r="G68" s="1" t="s">
        <v>86</v>
      </c>
      <c r="H68" s="12">
        <v>348.74890399999998</v>
      </c>
      <c r="J68" s="1" t="s">
        <v>86</v>
      </c>
      <c r="K68" s="12">
        <f t="shared" ref="K68:K99" si="7">A_0*H68 + A_1*H67 + A_2*H66 + B_1*K67 + B_2*K66</f>
        <v>399.80116623158193</v>
      </c>
      <c r="M68" s="12">
        <f t="shared" si="6"/>
        <v>346.74364614326089</v>
      </c>
    </row>
    <row r="69" spans="6:13" x14ac:dyDescent="0.25">
      <c r="F69" s="1">
        <v>0.19583333333333353</v>
      </c>
      <c r="G69" s="1" t="s">
        <v>87</v>
      </c>
      <c r="H69" s="12">
        <v>335.69023399999998</v>
      </c>
      <c r="J69" s="1" t="s">
        <v>87</v>
      </c>
      <c r="K69" s="12">
        <f t="shared" si="7"/>
        <v>394.03300123020693</v>
      </c>
      <c r="M69" s="12">
        <f t="shared" si="6"/>
        <v>336.30157927182614</v>
      </c>
    </row>
    <row r="70" spans="6:13" x14ac:dyDescent="0.25">
      <c r="F70" s="1">
        <v>0.2</v>
      </c>
      <c r="G70" s="1" t="s">
        <v>88</v>
      </c>
      <c r="H70" s="12">
        <v>322.98217499999998</v>
      </c>
      <c r="J70" s="1" t="s">
        <v>88</v>
      </c>
      <c r="K70" s="12">
        <f t="shared" si="7"/>
        <v>387.2525520382996</v>
      </c>
      <c r="M70" s="12">
        <f t="shared" si="6"/>
        <v>325.42969434583824</v>
      </c>
    </row>
    <row r="71" spans="6:13" x14ac:dyDescent="0.25">
      <c r="F71" s="1">
        <v>0.20416666666666689</v>
      </c>
      <c r="G71" s="1" t="s">
        <v>89</v>
      </c>
      <c r="H71" s="12">
        <v>311.23656399999999</v>
      </c>
      <c r="J71" s="1" t="s">
        <v>89</v>
      </c>
      <c r="K71" s="12">
        <f t="shared" si="7"/>
        <v>379.48094679660574</v>
      </c>
      <c r="M71" s="12">
        <f t="shared" si="6"/>
        <v>314.21707772859554</v>
      </c>
    </row>
    <row r="72" spans="6:13" x14ac:dyDescent="0.25">
      <c r="F72" s="1">
        <v>0.20833333333333356</v>
      </c>
      <c r="G72" s="1" t="s">
        <v>90</v>
      </c>
      <c r="H72" s="12">
        <v>303.34911099999999</v>
      </c>
      <c r="J72" s="1" t="s">
        <v>90</v>
      </c>
      <c r="K72" s="12">
        <f t="shared" si="7"/>
        <v>370.84628820339299</v>
      </c>
      <c r="M72" s="12">
        <f t="shared" si="6"/>
        <v>302.74825869135032</v>
      </c>
    </row>
    <row r="73" spans="6:13" x14ac:dyDescent="0.25">
      <c r="F73" s="1">
        <v>0.21249999999999999</v>
      </c>
      <c r="G73" s="1" t="s">
        <v>91</v>
      </c>
      <c r="H73" s="12">
        <v>286.43408399999998</v>
      </c>
      <c r="J73" s="1" t="s">
        <v>91</v>
      </c>
      <c r="K73" s="12">
        <f t="shared" si="7"/>
        <v>361.47601943276254</v>
      </c>
      <c r="M73" s="12">
        <f t="shared" si="6"/>
        <v>291.10250239653482</v>
      </c>
    </row>
    <row r="74" spans="6:13" x14ac:dyDescent="0.25">
      <c r="F74" s="1">
        <v>0.21666666666666692</v>
      </c>
      <c r="G74" s="1" t="s">
        <v>92</v>
      </c>
      <c r="H74" s="12">
        <v>283.19023700000002</v>
      </c>
      <c r="J74" s="1" t="s">
        <v>92</v>
      </c>
      <c r="K74" s="12">
        <f t="shared" si="7"/>
        <v>351.48943455344016</v>
      </c>
      <c r="M74" s="12">
        <f t="shared" si="6"/>
        <v>279.35466232731522</v>
      </c>
    </row>
    <row r="75" spans="6:13" x14ac:dyDescent="0.25">
      <c r="F75" s="1">
        <v>0.2208333333333336</v>
      </c>
      <c r="G75" s="1" t="s">
        <v>93</v>
      </c>
      <c r="H75" s="12">
        <v>264.60970800000001</v>
      </c>
      <c r="J75" s="1" t="s">
        <v>93</v>
      </c>
      <c r="K75" s="12">
        <f t="shared" si="7"/>
        <v>341.0337352568684</v>
      </c>
      <c r="M75" s="12">
        <f t="shared" si="6"/>
        <v>267.57679834232886</v>
      </c>
    </row>
    <row r="76" spans="6:13" x14ac:dyDescent="0.25">
      <c r="F76" s="1">
        <v>0.22500000000000001</v>
      </c>
      <c r="G76" s="1" t="s">
        <v>94</v>
      </c>
      <c r="H76" s="12">
        <v>259.43916300000001</v>
      </c>
      <c r="J76" s="1" t="s">
        <v>94</v>
      </c>
      <c r="K76" s="12">
        <f t="shared" si="7"/>
        <v>330.19636573574473</v>
      </c>
      <c r="M76" s="12">
        <f t="shared" si="6"/>
        <v>255.84039667239063</v>
      </c>
    </row>
    <row r="77" spans="6:13" x14ac:dyDescent="0.25">
      <c r="F77" s="1">
        <v>0.22916666666666696</v>
      </c>
      <c r="G77" s="1" t="s">
        <v>95</v>
      </c>
      <c r="H77" s="12">
        <v>237.35230899999999</v>
      </c>
      <c r="J77" s="1" t="s">
        <v>95</v>
      </c>
      <c r="K77" s="12">
        <f t="shared" si="7"/>
        <v>318.99702170193325</v>
      </c>
      <c r="M77" s="12">
        <f t="shared" si="6"/>
        <v>244.21701276680975</v>
      </c>
    </row>
    <row r="78" spans="6:13" x14ac:dyDescent="0.25">
      <c r="F78" s="1">
        <v>0.23333333333333364</v>
      </c>
      <c r="G78" s="1" t="s">
        <v>96</v>
      </c>
      <c r="H78" s="12">
        <v>238.841758</v>
      </c>
      <c r="J78" s="1" t="s">
        <v>96</v>
      </c>
      <c r="K78" s="12">
        <f t="shared" si="7"/>
        <v>307.50136844439487</v>
      </c>
      <c r="M78" s="12">
        <f t="shared" si="6"/>
        <v>232.77685215018471</v>
      </c>
    </row>
    <row r="79" spans="6:13" x14ac:dyDescent="0.25">
      <c r="F79" s="1">
        <v>0.23749999999999999</v>
      </c>
      <c r="G79" s="1" t="s">
        <v>97</v>
      </c>
      <c r="H79" s="12">
        <v>217.80753200000001</v>
      </c>
      <c r="J79" s="1" t="s">
        <v>97</v>
      </c>
      <c r="K79" s="12">
        <f t="shared" si="7"/>
        <v>295.85635514458647</v>
      </c>
      <c r="M79" s="12">
        <f t="shared" si="6"/>
        <v>221.58852099526311</v>
      </c>
    </row>
    <row r="80" spans="6:13" x14ac:dyDescent="0.25">
      <c r="F80" s="1">
        <v>0.241666666666667</v>
      </c>
      <c r="G80" s="1" t="s">
        <v>98</v>
      </c>
      <c r="H80" s="12">
        <v>209.919895</v>
      </c>
      <c r="J80" s="1" t="s">
        <v>98</v>
      </c>
      <c r="K80" s="12">
        <f t="shared" si="7"/>
        <v>284.08209542120039</v>
      </c>
      <c r="M80" s="12">
        <f t="shared" si="6"/>
        <v>210.72004051786655</v>
      </c>
    </row>
    <row r="81" spans="6:13" x14ac:dyDescent="0.25">
      <c r="F81" s="1">
        <v>0.24583333333333368</v>
      </c>
      <c r="G81" s="1" t="s">
        <v>99</v>
      </c>
      <c r="H81" s="12">
        <v>200.71593300000001</v>
      </c>
      <c r="J81" s="1" t="s">
        <v>99</v>
      </c>
      <c r="K81" s="12">
        <f t="shared" si="7"/>
        <v>272.22633397852587</v>
      </c>
      <c r="M81" s="12">
        <f t="shared" si="6"/>
        <v>200.23805105866575</v>
      </c>
    </row>
    <row r="82" spans="6:13" x14ac:dyDescent="0.25">
      <c r="F82" s="1">
        <v>0.25</v>
      </c>
      <c r="G82" s="1" t="s">
        <v>100</v>
      </c>
      <c r="H82" s="12">
        <v>184.06393299999999</v>
      </c>
      <c r="J82" s="1" t="s">
        <v>100</v>
      </c>
      <c r="K82" s="12">
        <f t="shared" si="7"/>
        <v>260.3615380973805</v>
      </c>
      <c r="M82" s="12">
        <f t="shared" si="6"/>
        <v>190.20607570543507</v>
      </c>
    </row>
    <row r="83" spans="6:13" x14ac:dyDescent="0.25">
      <c r="F83" s="1">
        <v>0.25416666666666698</v>
      </c>
      <c r="G83" s="1" t="s">
        <v>101</v>
      </c>
      <c r="H83" s="12">
        <v>173.72229300000001</v>
      </c>
      <c r="J83" s="1" t="s">
        <v>101</v>
      </c>
      <c r="K83" s="12">
        <f t="shared" si="7"/>
        <v>248.42998656112539</v>
      </c>
      <c r="M83" s="12">
        <f t="shared" si="6"/>
        <v>180.68149592139642</v>
      </c>
    </row>
    <row r="84" spans="6:13" x14ac:dyDescent="0.25">
      <c r="F84" s="1">
        <v>0.25833333333333364</v>
      </c>
      <c r="G84" s="1" t="s">
        <v>102</v>
      </c>
      <c r="H84" s="12">
        <v>160.749956</v>
      </c>
      <c r="J84" s="1" t="s">
        <v>102</v>
      </c>
      <c r="K84" s="12">
        <f t="shared" si="7"/>
        <v>236.42125271719826</v>
      </c>
      <c r="M84" s="12">
        <f t="shared" si="6"/>
        <v>171.70884937071213</v>
      </c>
    </row>
    <row r="85" spans="6:13" x14ac:dyDescent="0.25">
      <c r="F85" s="1">
        <v>0.26250000000000001</v>
      </c>
      <c r="G85" s="1" t="s">
        <v>103</v>
      </c>
      <c r="H85" s="12">
        <v>159.87387100000001</v>
      </c>
      <c r="J85" s="1" t="s">
        <v>103</v>
      </c>
      <c r="K85" s="12">
        <f t="shared" si="7"/>
        <v>224.47806965793822</v>
      </c>
      <c r="M85" s="12">
        <f t="shared" si="6"/>
        <v>163.31318142230432</v>
      </c>
    </row>
    <row r="86" spans="6:13" x14ac:dyDescent="0.25">
      <c r="F86" s="1">
        <v>0.26666666666666694</v>
      </c>
      <c r="G86" s="1" t="s">
        <v>104</v>
      </c>
      <c r="H86" s="12">
        <v>147.253243</v>
      </c>
      <c r="J86" s="1" t="s">
        <v>104</v>
      </c>
      <c r="K86" s="12">
        <f t="shared" si="7"/>
        <v>212.81054338239807</v>
      </c>
      <c r="M86" s="12">
        <f t="shared" si="6"/>
        <v>155.49856082266405</v>
      </c>
    </row>
    <row r="87" spans="6:13" x14ac:dyDescent="0.25">
      <c r="F87" s="1">
        <v>0.27083333333333359</v>
      </c>
      <c r="G87" s="1" t="s">
        <v>105</v>
      </c>
      <c r="H87" s="12">
        <v>146.90251000000001</v>
      </c>
      <c r="J87" s="1" t="s">
        <v>105</v>
      </c>
      <c r="K87" s="12">
        <f t="shared" si="7"/>
        <v>201.56832167775707</v>
      </c>
      <c r="M87" s="12">
        <f t="shared" si="6"/>
        <v>148.25083235014716</v>
      </c>
    </row>
    <row r="88" spans="6:13" x14ac:dyDescent="0.25">
      <c r="F88" s="1">
        <v>0.27500000000000002</v>
      </c>
      <c r="G88" s="1" t="s">
        <v>106</v>
      </c>
      <c r="H88" s="12">
        <v>139.71490499999999</v>
      </c>
      <c r="J88" s="1" t="s">
        <v>106</v>
      </c>
      <c r="K88" s="12">
        <f t="shared" si="7"/>
        <v>190.90733931981595</v>
      </c>
      <c r="M88" s="12">
        <f t="shared" si="6"/>
        <v>141.54181300419302</v>
      </c>
    </row>
    <row r="89" spans="6:13" x14ac:dyDescent="0.25">
      <c r="F89" s="1">
        <v>0.2791666666666669</v>
      </c>
      <c r="G89" s="1" t="s">
        <v>107</v>
      </c>
      <c r="H89" s="12">
        <v>129.63675000000001</v>
      </c>
      <c r="J89" s="1" t="s">
        <v>107</v>
      </c>
      <c r="K89" s="12">
        <f t="shared" si="7"/>
        <v>180.86659056566009</v>
      </c>
      <c r="M89" s="12">
        <f t="shared" si="6"/>
        <v>135.33340917810233</v>
      </c>
    </row>
    <row r="90" spans="6:13" x14ac:dyDescent="0.25">
      <c r="F90" s="1">
        <v>0.28333333333333355</v>
      </c>
      <c r="G90" s="1" t="s">
        <v>108</v>
      </c>
      <c r="H90" s="12">
        <v>123.589296</v>
      </c>
      <c r="J90" s="1" t="s">
        <v>108</v>
      </c>
      <c r="K90" s="12">
        <f t="shared" si="7"/>
        <v>171.35068158992982</v>
      </c>
      <c r="M90" s="12">
        <f t="shared" si="6"/>
        <v>129.57832988064661</v>
      </c>
    </row>
    <row r="91" spans="6:13" x14ac:dyDescent="0.25">
      <c r="F91" s="1">
        <v>0.28749999999999998</v>
      </c>
      <c r="G91" s="1" t="s">
        <v>109</v>
      </c>
      <c r="H91" s="12">
        <v>126.83122</v>
      </c>
      <c r="J91" s="1" t="s">
        <v>109</v>
      </c>
      <c r="K91" s="12">
        <f t="shared" si="7"/>
        <v>162.42859877478219</v>
      </c>
      <c r="M91" s="12">
        <f t="shared" si="6"/>
        <v>124.21822517210603</v>
      </c>
    </row>
    <row r="92" spans="6:13" x14ac:dyDescent="0.25">
      <c r="F92" s="1">
        <v>0.29166666666666685</v>
      </c>
      <c r="G92" s="1" t="s">
        <v>110</v>
      </c>
      <c r="H92" s="12">
        <v>116.840191</v>
      </c>
      <c r="J92" s="1" t="s">
        <v>110</v>
      </c>
      <c r="K92" s="12">
        <f t="shared" si="7"/>
        <v>154.22851033556327</v>
      </c>
      <c r="M92" s="12">
        <f t="shared" si="6"/>
        <v>119.18570874521858</v>
      </c>
    </row>
    <row r="93" spans="6:13" x14ac:dyDescent="0.25">
      <c r="F93" s="1">
        <v>0.2958333333333335</v>
      </c>
      <c r="G93" s="1" t="s">
        <v>111</v>
      </c>
      <c r="H93" s="12">
        <v>115.175361</v>
      </c>
      <c r="J93" s="1" t="s">
        <v>111</v>
      </c>
      <c r="K93" s="12">
        <f t="shared" si="7"/>
        <v>146.71212067977001</v>
      </c>
      <c r="M93" s="12">
        <f t="shared" si="6"/>
        <v>114.40950154085279</v>
      </c>
    </row>
    <row r="94" spans="6:13" x14ac:dyDescent="0.25">
      <c r="F94" s="1">
        <v>0.3</v>
      </c>
      <c r="G94" s="1" t="s">
        <v>112</v>
      </c>
      <c r="H94" s="12">
        <v>111.75628399999999</v>
      </c>
      <c r="J94" s="1" t="s">
        <v>112</v>
      </c>
      <c r="K94" s="12">
        <f t="shared" si="7"/>
        <v>139.83974684940353</v>
      </c>
      <c r="M94" s="12">
        <f t="shared" si="6"/>
        <v>109.81753048221411</v>
      </c>
    </row>
    <row r="95" spans="6:13" x14ac:dyDescent="0.25">
      <c r="F95" s="1">
        <v>0.30416666666666681</v>
      </c>
      <c r="G95" s="1" t="s">
        <v>113</v>
      </c>
      <c r="H95" s="12">
        <v>110.792615</v>
      </c>
      <c r="J95" s="1" t="s">
        <v>113</v>
      </c>
      <c r="K95" s="12">
        <f t="shared" si="7"/>
        <v>133.63511622166251</v>
      </c>
      <c r="M95" s="12">
        <f t="shared" si="6"/>
        <v>105.33962381991699</v>
      </c>
    </row>
    <row r="96" spans="6:13" x14ac:dyDescent="0.25">
      <c r="F96" s="1">
        <v>0.30833333333333346</v>
      </c>
      <c r="G96" s="1" t="s">
        <v>114</v>
      </c>
      <c r="H96" s="12">
        <v>103.167883</v>
      </c>
      <c r="J96" s="1" t="s">
        <v>114</v>
      </c>
      <c r="K96" s="12">
        <f t="shared" si="7"/>
        <v>128.04643138075704</v>
      </c>
      <c r="M96" s="12">
        <f t="shared" si="6"/>
        <v>100.91188520519312</v>
      </c>
    </row>
    <row r="97" spans="6:13" x14ac:dyDescent="0.25">
      <c r="F97" s="1">
        <v>0.3125</v>
      </c>
      <c r="G97" s="1" t="s">
        <v>115</v>
      </c>
      <c r="H97" s="12">
        <v>106.23524999999999</v>
      </c>
      <c r="J97" s="1" t="s">
        <v>115</v>
      </c>
      <c r="K97" s="12">
        <f t="shared" si="7"/>
        <v>123.00670678329823</v>
      </c>
      <c r="M97" s="12">
        <f t="shared" si="6"/>
        <v>96.480760110265834</v>
      </c>
    </row>
    <row r="98" spans="6:13" x14ac:dyDescent="0.25">
      <c r="F98" s="1">
        <v>0.31666666666666676</v>
      </c>
      <c r="G98" s="1" t="s">
        <v>116</v>
      </c>
      <c r="H98" s="12">
        <v>102.11547</v>
      </c>
      <c r="J98" s="1" t="s">
        <v>116</v>
      </c>
      <c r="K98" s="12">
        <f t="shared" si="7"/>
        <v>118.52707973276013</v>
      </c>
      <c r="M98" s="12">
        <f t="shared" ref="M98:M129" si="8">A_0*K98 + A_1*K99 + A_2*K100 + B_1*M99 + B_2*M100</f>
        <v>92.00758409910452</v>
      </c>
    </row>
    <row r="99" spans="6:13" x14ac:dyDescent="0.25">
      <c r="F99" s="1">
        <v>0.32083333333333341</v>
      </c>
      <c r="G99" s="1" t="s">
        <v>117</v>
      </c>
      <c r="H99" s="12">
        <v>95.717892000000006</v>
      </c>
      <c r="J99" s="1" t="s">
        <v>117</v>
      </c>
      <c r="K99" s="12">
        <f t="shared" si="7"/>
        <v>114.5240156579822</v>
      </c>
      <c r="M99" s="12">
        <f t="shared" si="8"/>
        <v>87.474659678111834</v>
      </c>
    </row>
    <row r="100" spans="6:13" x14ac:dyDescent="0.25">
      <c r="F100" s="1">
        <v>0.32500000000000001</v>
      </c>
      <c r="G100" s="1" t="s">
        <v>118</v>
      </c>
      <c r="H100" s="12">
        <v>90.108846999999997</v>
      </c>
      <c r="J100" s="1" t="s">
        <v>118</v>
      </c>
      <c r="K100" s="12">
        <f t="shared" ref="K100:K131" si="9">A_0*H100 + A_1*H99 + A_2*H98 + B_1*K99 + B_2*K98</f>
        <v>110.79336027842214</v>
      </c>
      <c r="M100" s="12">
        <f t="shared" si="8"/>
        <v>82.888777631473729</v>
      </c>
    </row>
    <row r="101" spans="6:13" x14ac:dyDescent="0.25">
      <c r="F101" s="1">
        <v>0.32916666666666672</v>
      </c>
      <c r="G101" s="1" t="s">
        <v>119</v>
      </c>
      <c r="H101" s="12">
        <v>88.004660999999999</v>
      </c>
      <c r="J101" s="1" t="s">
        <v>119</v>
      </c>
      <c r="K101" s="12">
        <f t="shared" si="9"/>
        <v>107.20640802426873</v>
      </c>
      <c r="M101" s="12">
        <f t="shared" si="8"/>
        <v>78.280551121199693</v>
      </c>
    </row>
    <row r="102" spans="6:13" x14ac:dyDescent="0.25">
      <c r="F102" s="1">
        <v>0.33333333333333337</v>
      </c>
      <c r="G102" s="1" t="s">
        <v>120</v>
      </c>
      <c r="H102" s="12">
        <v>77.224704000000003</v>
      </c>
      <c r="J102" s="1" t="s">
        <v>120</v>
      </c>
      <c r="K102" s="12">
        <f t="shared" si="9"/>
        <v>103.65372203925237</v>
      </c>
      <c r="M102" s="12">
        <f t="shared" si="8"/>
        <v>73.702790726420773</v>
      </c>
    </row>
    <row r="103" spans="6:13" x14ac:dyDescent="0.25">
      <c r="F103" s="1">
        <v>0.33750000000000002</v>
      </c>
      <c r="G103" s="1" t="s">
        <v>121</v>
      </c>
      <c r="H103" s="12">
        <v>71.177676000000005</v>
      </c>
      <c r="J103" s="1" t="s">
        <v>121</v>
      </c>
      <c r="K103" s="12">
        <f t="shared" si="9"/>
        <v>99.952709300412309</v>
      </c>
      <c r="M103" s="12">
        <f t="shared" si="8"/>
        <v>69.227521066592388</v>
      </c>
    </row>
    <row r="104" spans="6:13" x14ac:dyDescent="0.25">
      <c r="F104" s="1">
        <v>0.34166666666666667</v>
      </c>
      <c r="G104" s="1" t="s">
        <v>122</v>
      </c>
      <c r="H104" s="12">
        <v>69.42398</v>
      </c>
      <c r="J104" s="1" t="s">
        <v>122</v>
      </c>
      <c r="K104" s="12">
        <f t="shared" si="9"/>
        <v>96.034539093597644</v>
      </c>
      <c r="M104" s="12">
        <f t="shared" si="8"/>
        <v>64.940471257941581</v>
      </c>
    </row>
    <row r="105" spans="6:13" x14ac:dyDescent="0.25">
      <c r="F105" s="1">
        <v>0.34583333333333333</v>
      </c>
      <c r="G105" s="1" t="s">
        <v>123</v>
      </c>
      <c r="H105" s="12">
        <v>58.818793999999997</v>
      </c>
      <c r="J105" s="1" t="s">
        <v>123</v>
      </c>
      <c r="K105" s="12">
        <f t="shared" si="9"/>
        <v>91.908974236449296</v>
      </c>
      <c r="M105" s="12">
        <f t="shared" si="8"/>
        <v>60.936215174510565</v>
      </c>
    </row>
    <row r="106" spans="6:13" x14ac:dyDescent="0.25">
      <c r="F106" s="1">
        <v>0.35</v>
      </c>
      <c r="G106" s="1" t="s">
        <v>124</v>
      </c>
      <c r="H106" s="12">
        <v>51.983325999999998</v>
      </c>
      <c r="J106" s="1" t="s">
        <v>124</v>
      </c>
      <c r="K106" s="12">
        <f t="shared" si="9"/>
        <v>87.484671176159523</v>
      </c>
      <c r="M106" s="12">
        <f t="shared" si="8"/>
        <v>57.313535234189125</v>
      </c>
    </row>
    <row r="107" spans="6:13" x14ac:dyDescent="0.25">
      <c r="F107" s="1">
        <v>0.35416666666666663</v>
      </c>
      <c r="G107" s="1" t="s">
        <v>125</v>
      </c>
      <c r="H107" s="12">
        <v>47.425443000000001</v>
      </c>
      <c r="J107" s="1" t="s">
        <v>125</v>
      </c>
      <c r="K107" s="12">
        <f t="shared" si="9"/>
        <v>82.719608378597144</v>
      </c>
      <c r="M107" s="12">
        <f t="shared" si="8"/>
        <v>54.167615362022659</v>
      </c>
    </row>
    <row r="108" spans="6:13" x14ac:dyDescent="0.25">
      <c r="F108" s="1">
        <v>0.35833333333333328</v>
      </c>
      <c r="G108" s="1" t="s">
        <v>126</v>
      </c>
      <c r="H108" s="12">
        <v>49.440761999999999</v>
      </c>
      <c r="J108" s="1" t="s">
        <v>126</v>
      </c>
      <c r="K108" s="12">
        <f t="shared" si="9"/>
        <v>77.764993656645657</v>
      </c>
      <c r="M108" s="12">
        <f t="shared" si="8"/>
        <v>51.582425670059628</v>
      </c>
    </row>
    <row r="109" spans="6:13" x14ac:dyDescent="0.25">
      <c r="F109" s="1">
        <v>0.36249999999999999</v>
      </c>
      <c r="G109" s="1" t="s">
        <v>127</v>
      </c>
      <c r="H109" s="12">
        <v>35.768850999999998</v>
      </c>
      <c r="J109" s="1" t="s">
        <v>127</v>
      </c>
      <c r="K109" s="12">
        <f t="shared" si="9"/>
        <v>72.735866864198499</v>
      </c>
      <c r="M109" s="12">
        <f t="shared" si="8"/>
        <v>49.627062788243848</v>
      </c>
    </row>
    <row r="110" spans="6:13" x14ac:dyDescent="0.25">
      <c r="F110" s="1">
        <v>0.36666666666666659</v>
      </c>
      <c r="G110" s="1" t="s">
        <v>128</v>
      </c>
      <c r="H110" s="12">
        <v>42.605051000000003</v>
      </c>
      <c r="J110" s="1" t="s">
        <v>128</v>
      </c>
      <c r="K110" s="12">
        <f t="shared" si="9"/>
        <v>67.670918191419048</v>
      </c>
      <c r="M110" s="12">
        <f t="shared" si="8"/>
        <v>48.352301375548805</v>
      </c>
    </row>
    <row r="111" spans="6:13" x14ac:dyDescent="0.25">
      <c r="F111" s="1">
        <v>0.37083333333333324</v>
      </c>
      <c r="G111" s="1" t="s">
        <v>129</v>
      </c>
      <c r="H111" s="12">
        <v>35.593071999999999</v>
      </c>
      <c r="J111" s="1" t="s">
        <v>129</v>
      </c>
      <c r="K111" s="12">
        <f t="shared" si="9"/>
        <v>62.728013253079759</v>
      </c>
      <c r="M111" s="12">
        <f t="shared" si="8"/>
        <v>47.785888063311319</v>
      </c>
    </row>
    <row r="112" spans="6:13" x14ac:dyDescent="0.25">
      <c r="F112" s="1">
        <v>0.375</v>
      </c>
      <c r="G112" s="1" t="s">
        <v>130</v>
      </c>
      <c r="H112" s="12">
        <v>39.712364000000001</v>
      </c>
      <c r="J112" s="1" t="s">
        <v>130</v>
      </c>
      <c r="K112" s="12">
        <f t="shared" si="9"/>
        <v>58.0600765046511</v>
      </c>
      <c r="M112" s="12">
        <f t="shared" si="8"/>
        <v>47.929886633398844</v>
      </c>
    </row>
    <row r="113" spans="6:13" x14ac:dyDescent="0.25">
      <c r="F113" s="1">
        <v>0.37916666666666654</v>
      </c>
      <c r="G113" s="1" t="s">
        <v>131</v>
      </c>
      <c r="H113" s="12">
        <v>40.239027999999998</v>
      </c>
      <c r="J113" s="1" t="s">
        <v>131</v>
      </c>
      <c r="K113" s="12">
        <f t="shared" si="9"/>
        <v>53.819436425195747</v>
      </c>
      <c r="M113" s="12">
        <f t="shared" si="8"/>
        <v>48.76027331371224</v>
      </c>
    </row>
    <row r="114" spans="6:13" x14ac:dyDescent="0.25">
      <c r="F114" s="1">
        <v>0.38333333333333319</v>
      </c>
      <c r="G114" s="1" t="s">
        <v>132</v>
      </c>
      <c r="H114" s="12">
        <v>50.054340000000003</v>
      </c>
      <c r="J114" s="1" t="s">
        <v>132</v>
      </c>
      <c r="K114" s="12">
        <f t="shared" si="9"/>
        <v>50.245158502282663</v>
      </c>
      <c r="M114" s="12">
        <f t="shared" si="8"/>
        <v>50.229230608851189</v>
      </c>
    </row>
    <row r="115" spans="6:13" x14ac:dyDescent="0.25">
      <c r="F115" s="1">
        <v>0.38750000000000001</v>
      </c>
      <c r="G115" s="1" t="s">
        <v>133</v>
      </c>
      <c r="H115" s="12">
        <v>49.177674000000003</v>
      </c>
      <c r="J115" s="1" t="s">
        <v>133</v>
      </c>
      <c r="K115" s="12">
        <f t="shared" si="9"/>
        <v>47.528560577389783</v>
      </c>
      <c r="M115" s="12">
        <f t="shared" si="8"/>
        <v>52.271712384556118</v>
      </c>
    </row>
    <row r="116" spans="6:13" x14ac:dyDescent="0.25">
      <c r="F116" s="1">
        <v>0.3916666666666665</v>
      </c>
      <c r="G116" s="1" t="s">
        <v>134</v>
      </c>
      <c r="H116" s="12">
        <v>50.142473000000003</v>
      </c>
      <c r="J116" s="1" t="s">
        <v>134</v>
      </c>
      <c r="K116" s="12">
        <f t="shared" si="9"/>
        <v>45.655342369625089</v>
      </c>
      <c r="M116" s="12">
        <f t="shared" si="8"/>
        <v>54.812265121561843</v>
      </c>
    </row>
    <row r="117" spans="6:13" x14ac:dyDescent="0.25">
      <c r="F117" s="1">
        <v>0.39583333333333315</v>
      </c>
      <c r="G117" s="1" t="s">
        <v>135</v>
      </c>
      <c r="H117" s="12">
        <v>60.396864999999998</v>
      </c>
      <c r="J117" s="1" t="s">
        <v>135</v>
      </c>
      <c r="K117" s="12">
        <f t="shared" si="9"/>
        <v>44.602938189981451</v>
      </c>
      <c r="M117" s="12">
        <f t="shared" si="8"/>
        <v>57.767881878155663</v>
      </c>
    </row>
    <row r="118" spans="6:13" x14ac:dyDescent="0.25">
      <c r="F118" s="1">
        <v>0.4</v>
      </c>
      <c r="G118" s="1" t="s">
        <v>136</v>
      </c>
      <c r="H118" s="12">
        <v>62.324570000000001</v>
      </c>
      <c r="J118" s="1" t="s">
        <v>136</v>
      </c>
      <c r="K118" s="12">
        <f t="shared" si="9"/>
        <v>44.453423206085596</v>
      </c>
      <c r="M118" s="12">
        <f t="shared" si="8"/>
        <v>61.050596534658446</v>
      </c>
    </row>
    <row r="119" spans="6:13" x14ac:dyDescent="0.25">
      <c r="F119" s="1">
        <v>0.40416666666666645</v>
      </c>
      <c r="G119" s="1" t="s">
        <v>137</v>
      </c>
      <c r="H119" s="12">
        <v>70.300645000000003</v>
      </c>
      <c r="J119" s="1" t="s">
        <v>137</v>
      </c>
      <c r="K119" s="12">
        <f t="shared" si="9"/>
        <v>45.211203974764096</v>
      </c>
      <c r="M119" s="12">
        <f t="shared" si="8"/>
        <v>64.573274206607493</v>
      </c>
    </row>
    <row r="120" spans="6:13" x14ac:dyDescent="0.25">
      <c r="F120" s="1">
        <v>0.4083333333333331</v>
      </c>
      <c r="G120" s="1" t="s">
        <v>138</v>
      </c>
      <c r="H120" s="12">
        <v>61.097721</v>
      </c>
      <c r="J120" s="1" t="s">
        <v>138</v>
      </c>
      <c r="K120" s="12">
        <f t="shared" si="9"/>
        <v>46.689151049129819</v>
      </c>
      <c r="M120" s="12">
        <f t="shared" si="8"/>
        <v>68.253819050796594</v>
      </c>
    </row>
    <row r="121" spans="6:13" x14ac:dyDescent="0.25">
      <c r="F121" s="1">
        <v>0.41249999999999998</v>
      </c>
      <c r="G121" s="1" t="s">
        <v>139</v>
      </c>
      <c r="H121" s="12">
        <v>79.765803000000005</v>
      </c>
      <c r="J121" s="1" t="s">
        <v>139</v>
      </c>
      <c r="K121" s="12">
        <f t="shared" si="9"/>
        <v>48.714660165218618</v>
      </c>
      <c r="M121" s="12">
        <f t="shared" si="8"/>
        <v>72.013791162030472</v>
      </c>
    </row>
    <row r="122" spans="6:13" x14ac:dyDescent="0.25">
      <c r="F122" s="1">
        <v>0.41666666666666641</v>
      </c>
      <c r="G122" s="1" t="s">
        <v>140</v>
      </c>
      <c r="H122" s="12">
        <v>75.471709000000004</v>
      </c>
      <c r="J122" s="1" t="s">
        <v>140</v>
      </c>
      <c r="K122" s="12">
        <f t="shared" si="9"/>
        <v>51.312524377211432</v>
      </c>
      <c r="M122" s="12">
        <f t="shared" si="8"/>
        <v>75.776809755458132</v>
      </c>
    </row>
    <row r="123" spans="6:13" x14ac:dyDescent="0.25">
      <c r="F123" s="1">
        <v>0.42083333333333306</v>
      </c>
      <c r="G123" s="1" t="s">
        <v>141</v>
      </c>
      <c r="H123" s="12">
        <v>86.339922000000001</v>
      </c>
      <c r="J123" s="1" t="s">
        <v>141</v>
      </c>
      <c r="K123" s="12">
        <f t="shared" si="9"/>
        <v>54.44283259890436</v>
      </c>
      <c r="M123" s="12">
        <f t="shared" si="8"/>
        <v>79.471536476184383</v>
      </c>
    </row>
    <row r="124" spans="6:13" x14ac:dyDescent="0.25">
      <c r="F124" s="1">
        <v>0.42499999999999999</v>
      </c>
      <c r="G124" s="1" t="s">
        <v>142</v>
      </c>
      <c r="H124" s="12">
        <v>88.881448000000006</v>
      </c>
      <c r="J124" s="1" t="s">
        <v>142</v>
      </c>
      <c r="K124" s="12">
        <f t="shared" si="9"/>
        <v>58.042118416603493</v>
      </c>
      <c r="M124" s="12">
        <f t="shared" si="8"/>
        <v>83.036168854375518</v>
      </c>
    </row>
    <row r="125" spans="6:13" x14ac:dyDescent="0.25">
      <c r="F125" s="1">
        <v>0.42916666666666636</v>
      </c>
      <c r="G125" s="1" t="s">
        <v>143</v>
      </c>
      <c r="H125" s="12">
        <v>90.020529999999994</v>
      </c>
      <c r="J125" s="1" t="s">
        <v>143</v>
      </c>
      <c r="K125" s="12">
        <f t="shared" si="9"/>
        <v>62.011141012828382</v>
      </c>
      <c r="M125" s="12">
        <f t="shared" si="8"/>
        <v>86.421780030052602</v>
      </c>
    </row>
    <row r="126" spans="6:13" x14ac:dyDescent="0.25">
      <c r="F126" s="1">
        <v>0.43333333333333302</v>
      </c>
      <c r="G126" s="1" t="s">
        <v>144</v>
      </c>
      <c r="H126" s="12">
        <v>92.475144</v>
      </c>
      <c r="J126" s="1" t="s">
        <v>144</v>
      </c>
      <c r="K126" s="12">
        <f t="shared" si="9"/>
        <v>66.151857771172047</v>
      </c>
      <c r="M126" s="12">
        <f t="shared" si="8"/>
        <v>89.593145054960175</v>
      </c>
    </row>
    <row r="127" spans="6:13" x14ac:dyDescent="0.25">
      <c r="F127" s="1">
        <v>0.4375</v>
      </c>
      <c r="G127" s="1" t="s">
        <v>145</v>
      </c>
      <c r="H127" s="12">
        <v>94.403183999999996</v>
      </c>
      <c r="J127" s="1" t="s">
        <v>145</v>
      </c>
      <c r="K127" s="12">
        <f t="shared" si="9"/>
        <v>70.321008627262216</v>
      </c>
      <c r="M127" s="12">
        <f t="shared" si="8"/>
        <v>92.526281934771333</v>
      </c>
    </row>
    <row r="128" spans="6:13" x14ac:dyDescent="0.25">
      <c r="F128" s="1">
        <v>0.44166666666666632</v>
      </c>
      <c r="G128" s="1" t="s">
        <v>146</v>
      </c>
      <c r="H128" s="12">
        <v>103.868464</v>
      </c>
      <c r="J128" s="1" t="s">
        <v>146</v>
      </c>
      <c r="K128" s="12">
        <f t="shared" si="9"/>
        <v>74.500692336547388</v>
      </c>
      <c r="M128" s="12">
        <f t="shared" si="8"/>
        <v>95.206462261078684</v>
      </c>
    </row>
    <row r="129" spans="6:13" x14ac:dyDescent="0.25">
      <c r="F129" s="1">
        <v>0.44583333333333297</v>
      </c>
      <c r="G129" s="1" t="s">
        <v>147</v>
      </c>
      <c r="H129" s="12">
        <v>91.511015999999998</v>
      </c>
      <c r="J129" s="1" t="s">
        <v>147</v>
      </c>
      <c r="K129" s="12">
        <f t="shared" si="9"/>
        <v>78.596211581772934</v>
      </c>
      <c r="M129" s="12">
        <f t="shared" si="8"/>
        <v>97.62842089641812</v>
      </c>
    </row>
    <row r="130" spans="6:13" x14ac:dyDescent="0.25">
      <c r="F130" s="1">
        <v>0.45</v>
      </c>
      <c r="G130" s="1" t="s">
        <v>148</v>
      </c>
      <c r="H130" s="12">
        <v>105.70944</v>
      </c>
      <c r="J130" s="1" t="s">
        <v>148</v>
      </c>
      <c r="K130" s="12">
        <f t="shared" si="9"/>
        <v>82.436040766875635</v>
      </c>
      <c r="M130" s="12">
        <f t="shared" ref="M130:M160" si="10">A_0*K130 + A_1*K131 + A_2*K132 + B_1*M131 + B_2*M132</f>
        <v>99.794441261929904</v>
      </c>
    </row>
    <row r="131" spans="6:13" x14ac:dyDescent="0.25">
      <c r="F131" s="1">
        <v>0.45416666666666627</v>
      </c>
      <c r="G131" s="1" t="s">
        <v>149</v>
      </c>
      <c r="H131" s="12">
        <v>105.62127599999999</v>
      </c>
      <c r="J131" s="1" t="s">
        <v>149</v>
      </c>
      <c r="K131" s="12">
        <f t="shared" si="9"/>
        <v>86.097300579451968</v>
      </c>
      <c r="M131" s="12">
        <f t="shared" si="10"/>
        <v>101.71152649767872</v>
      </c>
    </row>
    <row r="132" spans="6:13" x14ac:dyDescent="0.25">
      <c r="F132" s="1">
        <v>0.45833333333333293</v>
      </c>
      <c r="G132" s="1" t="s">
        <v>150</v>
      </c>
      <c r="H132" s="12">
        <v>104.21919800000001</v>
      </c>
      <c r="J132" s="1" t="s">
        <v>150</v>
      </c>
      <c r="K132" s="12">
        <f t="shared" ref="K132:K162" si="11">A_0*H132 + A_1*H131 + A_2*H130 + B_1*K131 + B_2*K130</f>
        <v>89.60661301420258</v>
      </c>
      <c r="M132" s="12">
        <f t="shared" si="10"/>
        <v>103.39290849177752</v>
      </c>
    </row>
    <row r="133" spans="6:13" x14ac:dyDescent="0.25">
      <c r="F133" s="1">
        <v>0.46250000000000002</v>
      </c>
      <c r="G133" s="1" t="s">
        <v>151</v>
      </c>
      <c r="H133" s="12">
        <v>106.674116</v>
      </c>
      <c r="J133" s="1" t="s">
        <v>151</v>
      </c>
      <c r="K133" s="12">
        <f t="shared" si="11"/>
        <v>92.844192823386123</v>
      </c>
      <c r="M133" s="12">
        <f t="shared" si="10"/>
        <v>104.85976635624883</v>
      </c>
    </row>
    <row r="134" spans="6:13" x14ac:dyDescent="0.25">
      <c r="F134" s="1">
        <v>0.46666666666666623</v>
      </c>
      <c r="G134" s="1" t="s">
        <v>152</v>
      </c>
      <c r="H134" s="12">
        <v>106.585617</v>
      </c>
      <c r="J134" s="1" t="s">
        <v>152</v>
      </c>
      <c r="K134" s="12">
        <f t="shared" si="11"/>
        <v>95.778507947269887</v>
      </c>
      <c r="M134" s="12">
        <f t="shared" si="10"/>
        <v>106.13917502540494</v>
      </c>
    </row>
    <row r="135" spans="6:13" x14ac:dyDescent="0.25">
      <c r="F135" s="1">
        <v>0.47083333333333288</v>
      </c>
      <c r="G135" s="1" t="s">
        <v>153</v>
      </c>
      <c r="H135" s="12">
        <v>110.266774</v>
      </c>
      <c r="J135" s="1" t="s">
        <v>153</v>
      </c>
      <c r="K135" s="12">
        <f t="shared" si="11"/>
        <v>98.428642293045598</v>
      </c>
      <c r="M135" s="12">
        <f t="shared" si="10"/>
        <v>107.26215394098688</v>
      </c>
    </row>
    <row r="136" spans="6:13" x14ac:dyDescent="0.25">
      <c r="F136" s="1">
        <v>0.47499999999999998</v>
      </c>
      <c r="G136" s="1" t="s">
        <v>154</v>
      </c>
      <c r="H136" s="12">
        <v>100.801861</v>
      </c>
      <c r="J136" s="1" t="s">
        <v>154</v>
      </c>
      <c r="K136" s="12">
        <f t="shared" si="11"/>
        <v>100.73007491544909</v>
      </c>
      <c r="M136" s="12">
        <f t="shared" si="10"/>
        <v>108.2623624500508</v>
      </c>
    </row>
    <row r="137" spans="6:13" x14ac:dyDescent="0.25">
      <c r="F137" s="1">
        <v>0.47916666666666619</v>
      </c>
      <c r="G137" s="1" t="s">
        <v>155</v>
      </c>
      <c r="H137" s="12">
        <v>108.864879</v>
      </c>
      <c r="J137" s="1" t="s">
        <v>155</v>
      </c>
      <c r="K137" s="12">
        <f t="shared" si="11"/>
        <v>102.59586687484078</v>
      </c>
      <c r="M137" s="12">
        <f t="shared" si="10"/>
        <v>109.17199156377724</v>
      </c>
    </row>
    <row r="138" spans="6:13" x14ac:dyDescent="0.25">
      <c r="F138" s="1">
        <v>0.48333333333333284</v>
      </c>
      <c r="G138" s="1" t="s">
        <v>156</v>
      </c>
      <c r="H138" s="12">
        <v>105.62152</v>
      </c>
      <c r="J138" s="1" t="s">
        <v>156</v>
      </c>
      <c r="K138" s="12">
        <f t="shared" si="11"/>
        <v>104.10096156842566</v>
      </c>
      <c r="M138" s="12">
        <f t="shared" si="10"/>
        <v>110.01669785122627</v>
      </c>
    </row>
    <row r="139" spans="6:13" x14ac:dyDescent="0.25">
      <c r="F139" s="1">
        <v>0.48749999999999999</v>
      </c>
      <c r="G139" s="1" t="s">
        <v>157</v>
      </c>
      <c r="H139" s="12">
        <v>107.813137</v>
      </c>
      <c r="J139" s="1" t="s">
        <v>157</v>
      </c>
      <c r="K139" s="12">
        <f t="shared" si="11"/>
        <v>105.31966377850604</v>
      </c>
      <c r="M139" s="12">
        <f t="shared" si="10"/>
        <v>110.81364947266512</v>
      </c>
    </row>
    <row r="140" spans="6:13" x14ac:dyDescent="0.25">
      <c r="F140" s="1">
        <v>0.49166666666666614</v>
      </c>
      <c r="G140" s="1" t="s">
        <v>158</v>
      </c>
      <c r="H140" s="12">
        <v>110.35484700000001</v>
      </c>
      <c r="J140" s="1" t="s">
        <v>158</v>
      </c>
      <c r="K140" s="12">
        <f t="shared" si="11"/>
        <v>106.31762008760428</v>
      </c>
      <c r="M140" s="12">
        <f t="shared" si="10"/>
        <v>111.57169545529514</v>
      </c>
    </row>
    <row r="141" spans="6:13" x14ac:dyDescent="0.25">
      <c r="F141" s="1">
        <v>0.49583333333333279</v>
      </c>
      <c r="G141" s="1" t="s">
        <v>159</v>
      </c>
      <c r="H141" s="12">
        <v>116.752211</v>
      </c>
      <c r="J141" s="1" t="s">
        <v>159</v>
      </c>
      <c r="K141" s="12">
        <f t="shared" si="11"/>
        <v>107.26383796167465</v>
      </c>
      <c r="M141" s="12">
        <f t="shared" si="10"/>
        <v>112.29342991248608</v>
      </c>
    </row>
    <row r="142" spans="6:13" x14ac:dyDescent="0.25">
      <c r="F142" s="1">
        <f t="shared" ref="F142:F162" si="12">F141+1/240</f>
        <v>0.49999999999999944</v>
      </c>
      <c r="G142" s="1" t="s">
        <v>32</v>
      </c>
      <c r="H142" s="13">
        <f t="shared" ref="H142:H162" si="13">TREND(H$131:H$141,$F$131:$F$141,$F142,TRUE)</f>
        <v>111.97690754545449</v>
      </c>
      <c r="J142" s="1" t="s">
        <v>32</v>
      </c>
      <c r="K142" s="12">
        <f t="shared" si="11"/>
        <v>108.24827755739057</v>
      </c>
      <c r="M142" s="12">
        <f t="shared" si="10"/>
        <v>112.98026375489138</v>
      </c>
    </row>
    <row r="143" spans="6:13" x14ac:dyDescent="0.25">
      <c r="F143" s="1">
        <f t="shared" si="12"/>
        <v>0.5041666666666661</v>
      </c>
      <c r="G143" s="1" t="s">
        <v>32</v>
      </c>
      <c r="H143" s="13">
        <f t="shared" si="13"/>
        <v>112.70676431818177</v>
      </c>
      <c r="J143" s="1" t="s">
        <v>32</v>
      </c>
      <c r="K143" s="12">
        <f t="shared" si="11"/>
        <v>109.18934306510533</v>
      </c>
      <c r="M143" s="12">
        <f t="shared" si="10"/>
        <v>113.6360103137266</v>
      </c>
    </row>
    <row r="144" spans="6:13" x14ac:dyDescent="0.25">
      <c r="F144" s="1">
        <f t="shared" si="12"/>
        <v>0.50833333333333275</v>
      </c>
      <c r="G144" s="1" t="s">
        <v>32</v>
      </c>
      <c r="H144" s="13">
        <f t="shared" si="13"/>
        <v>113.43662109090903</v>
      </c>
      <c r="J144" s="1" t="s">
        <v>32</v>
      </c>
      <c r="K144" s="12">
        <f t="shared" si="11"/>
        <v>110.02806397704155</v>
      </c>
      <c r="M144" s="12">
        <f t="shared" si="10"/>
        <v>114.26552580757001</v>
      </c>
    </row>
    <row r="145" spans="6:13" x14ac:dyDescent="0.25">
      <c r="F145" s="1">
        <f t="shared" si="12"/>
        <v>0.5124999999999994</v>
      </c>
      <c r="G145" s="1" t="s">
        <v>32</v>
      </c>
      <c r="H145" s="13">
        <f t="shared" si="13"/>
        <v>114.16647786363629</v>
      </c>
      <c r="J145" s="1" t="s">
        <v>32</v>
      </c>
      <c r="K145" s="12">
        <f t="shared" si="11"/>
        <v>110.78779853696894</v>
      </c>
      <c r="M145" s="12">
        <f t="shared" si="10"/>
        <v>114.87208954927884</v>
      </c>
    </row>
    <row r="146" spans="6:13" x14ac:dyDescent="0.25">
      <c r="F146" s="1">
        <f t="shared" si="12"/>
        <v>0.51666666666666605</v>
      </c>
      <c r="G146" s="1" t="s">
        <v>32</v>
      </c>
      <c r="H146" s="13">
        <f t="shared" si="13"/>
        <v>114.89633463636356</v>
      </c>
      <c r="J146" s="1" t="s">
        <v>32</v>
      </c>
      <c r="K146" s="12">
        <f t="shared" si="11"/>
        <v>111.48899295012008</v>
      </c>
      <c r="M146" s="12">
        <f t="shared" si="10"/>
        <v>115.45672756912249</v>
      </c>
    </row>
    <row r="147" spans="6:13" x14ac:dyDescent="0.25">
      <c r="F147" s="1">
        <f t="shared" si="12"/>
        <v>0.5208333333333327</v>
      </c>
      <c r="G147" s="1" t="s">
        <v>32</v>
      </c>
      <c r="H147" s="13">
        <f t="shared" si="13"/>
        <v>115.62619140909082</v>
      </c>
      <c r="J147" s="1" t="s">
        <v>32</v>
      </c>
      <c r="K147" s="12">
        <f t="shared" si="11"/>
        <v>112.14907084312597</v>
      </c>
      <c r="M147" s="12">
        <f t="shared" si="10"/>
        <v>116.01855106390282</v>
      </c>
    </row>
    <row r="148" spans="6:13" x14ac:dyDescent="0.25">
      <c r="F148" s="1">
        <f t="shared" si="12"/>
        <v>0.52499999999999936</v>
      </c>
      <c r="G148" s="1" t="s">
        <v>32</v>
      </c>
      <c r="H148" s="13">
        <f t="shared" si="13"/>
        <v>116.3560481818181</v>
      </c>
      <c r="J148" s="1" t="s">
        <v>32</v>
      </c>
      <c r="K148" s="12">
        <f t="shared" si="11"/>
        <v>112.78248825867271</v>
      </c>
      <c r="M148" s="12">
        <f t="shared" si="10"/>
        <v>116.55515792456529</v>
      </c>
    </row>
    <row r="149" spans="6:13" x14ac:dyDescent="0.25">
      <c r="F149" s="1">
        <f t="shared" si="12"/>
        <v>0.52916666666666601</v>
      </c>
      <c r="G149" s="1" t="s">
        <v>32</v>
      </c>
      <c r="H149" s="13">
        <f t="shared" si="13"/>
        <v>117.08590495454536</v>
      </c>
      <c r="J149" s="1" t="s">
        <v>32</v>
      </c>
      <c r="K149" s="12">
        <f t="shared" si="11"/>
        <v>113.4009060800027</v>
      </c>
      <c r="M149" s="12">
        <f t="shared" si="10"/>
        <v>117.06309923891538</v>
      </c>
    </row>
    <row r="150" spans="6:13" x14ac:dyDescent="0.25">
      <c r="F150" s="1">
        <f t="shared" si="12"/>
        <v>0.53333333333333266</v>
      </c>
      <c r="G150" s="1" t="s">
        <v>32</v>
      </c>
      <c r="H150" s="13">
        <f t="shared" si="13"/>
        <v>117.81576172727262</v>
      </c>
      <c r="J150" s="1" t="s">
        <v>32</v>
      </c>
      <c r="K150" s="12">
        <f t="shared" si="11"/>
        <v>114.01343979882286</v>
      </c>
      <c r="M150" s="12">
        <f t="shared" si="10"/>
        <v>117.53841674800256</v>
      </c>
    </row>
    <row r="151" spans="6:13" x14ac:dyDescent="0.25">
      <c r="F151" s="1">
        <f t="shared" si="12"/>
        <v>0.53749999999999931</v>
      </c>
      <c r="G151" s="1" t="s">
        <v>32</v>
      </c>
      <c r="H151" s="13">
        <f t="shared" si="13"/>
        <v>118.54561849999989</v>
      </c>
      <c r="J151" s="1" t="s">
        <v>32</v>
      </c>
      <c r="K151" s="12">
        <f t="shared" si="11"/>
        <v>114.62695413857642</v>
      </c>
      <c r="M151" s="12">
        <f t="shared" si="10"/>
        <v>117.97726002250468</v>
      </c>
    </row>
    <row r="152" spans="6:13" x14ac:dyDescent="0.25">
      <c r="F152" s="1">
        <f t="shared" si="12"/>
        <v>0.54166666666666596</v>
      </c>
      <c r="G152" s="1" t="s">
        <v>32</v>
      </c>
      <c r="H152" s="13">
        <f t="shared" si="13"/>
        <v>119.27547527272715</v>
      </c>
      <c r="J152" s="1" t="s">
        <v>32</v>
      </c>
      <c r="K152" s="12">
        <f t="shared" si="11"/>
        <v>115.24637699970748</v>
      </c>
      <c r="M152" s="12">
        <f t="shared" si="10"/>
        <v>118.37659341960868</v>
      </c>
    </row>
    <row r="153" spans="6:13" x14ac:dyDescent="0.25">
      <c r="F153" s="1">
        <f t="shared" si="12"/>
        <v>0.54583333333333262</v>
      </c>
      <c r="G153" s="1" t="s">
        <v>32</v>
      </c>
      <c r="H153" s="13">
        <f t="shared" si="13"/>
        <v>120.00533204545441</v>
      </c>
      <c r="J153" s="1" t="s">
        <v>32</v>
      </c>
      <c r="K153" s="12">
        <f t="shared" si="11"/>
        <v>115.87501337126963</v>
      </c>
      <c r="M153" s="12">
        <f t="shared" si="10"/>
        <v>118.73500245990378</v>
      </c>
    </row>
    <row r="154" spans="6:13" x14ac:dyDescent="0.25">
      <c r="F154" s="1">
        <f t="shared" si="12"/>
        <v>0.54999999999999927</v>
      </c>
      <c r="G154" s="1" t="s">
        <v>32</v>
      </c>
      <c r="H154" s="13">
        <f t="shared" si="13"/>
        <v>120.73518881818168</v>
      </c>
      <c r="J154" s="1" t="s">
        <v>32</v>
      </c>
      <c r="K154" s="12">
        <f t="shared" si="11"/>
        <v>116.51484519222373</v>
      </c>
      <c r="M154" s="12">
        <f t="shared" si="10"/>
        <v>119.05360688077647</v>
      </c>
    </row>
    <row r="155" spans="6:13" x14ac:dyDescent="0.25">
      <c r="F155" s="1">
        <f t="shared" si="12"/>
        <v>0.55416666666666592</v>
      </c>
      <c r="G155" s="1" t="s">
        <v>32</v>
      </c>
      <c r="H155" s="13">
        <f t="shared" si="13"/>
        <v>121.46504559090894</v>
      </c>
      <c r="J155" s="1" t="s">
        <v>32</v>
      </c>
      <c r="K155" s="12">
        <f t="shared" si="11"/>
        <v>117.16680763876955</v>
      </c>
      <c r="M155" s="12">
        <f t="shared" si="10"/>
        <v>119.33708300695081</v>
      </c>
    </row>
    <row r="156" spans="6:13" x14ac:dyDescent="0.25">
      <c r="F156" s="1">
        <f t="shared" si="12"/>
        <v>0.55833333333333257</v>
      </c>
      <c r="G156" s="1" t="s">
        <v>32</v>
      </c>
      <c r="H156" s="13">
        <f t="shared" si="13"/>
        <v>122.19490236363622</v>
      </c>
      <c r="J156" s="1" t="s">
        <v>32</v>
      </c>
      <c r="K156" s="12">
        <f t="shared" si="11"/>
        <v>117.83103599359988</v>
      </c>
      <c r="M156" s="12">
        <f t="shared" si="10"/>
        <v>119.5947909424558</v>
      </c>
    </row>
    <row r="157" spans="6:13" x14ac:dyDescent="0.25">
      <c r="F157" s="1">
        <f t="shared" si="12"/>
        <v>0.56249999999999922</v>
      </c>
      <c r="G157" s="1" t="s">
        <v>32</v>
      </c>
      <c r="H157" s="13">
        <f t="shared" si="13"/>
        <v>122.92475913636348</v>
      </c>
      <c r="J157" s="1" t="s">
        <v>32</v>
      </c>
      <c r="K157" s="12">
        <f t="shared" si="11"/>
        <v>118.50708017896459</v>
      </c>
      <c r="M157" s="12">
        <f t="shared" si="10"/>
        <v>119.84199213992231</v>
      </c>
    </row>
    <row r="158" spans="6:13" x14ac:dyDescent="0.25">
      <c r="F158" s="1">
        <f t="shared" si="12"/>
        <v>0.56666666666666587</v>
      </c>
      <c r="G158" s="1" t="s">
        <v>32</v>
      </c>
      <c r="H158" s="13">
        <f t="shared" si="13"/>
        <v>123.65461590909074</v>
      </c>
      <c r="J158" s="1" t="s">
        <v>32</v>
      </c>
      <c r="K158" s="12">
        <f t="shared" si="11"/>
        <v>119.19408628494577</v>
      </c>
      <c r="M158" s="12">
        <f t="shared" si="10"/>
        <v>120.1011298674801</v>
      </c>
    </row>
    <row r="159" spans="6:13" x14ac:dyDescent="0.25">
      <c r="F159" s="1">
        <f t="shared" si="12"/>
        <v>0.57083333333333253</v>
      </c>
      <c r="G159" s="1" t="s">
        <v>32</v>
      </c>
      <c r="H159" s="13">
        <f t="shared" si="13"/>
        <v>124.38447268181801</v>
      </c>
      <c r="J159" s="1" t="s">
        <v>32</v>
      </c>
      <c r="K159" s="12">
        <f t="shared" si="11"/>
        <v>119.89094608340952</v>
      </c>
      <c r="M159" s="12">
        <f t="shared" si="10"/>
        <v>120.4031287394792</v>
      </c>
    </row>
    <row r="160" spans="6:13" x14ac:dyDescent="0.25">
      <c r="F160" s="1">
        <f t="shared" si="12"/>
        <v>0.57499999999999918</v>
      </c>
      <c r="G160" s="1" t="s">
        <v>32</v>
      </c>
      <c r="H160" s="13">
        <f t="shared" si="13"/>
        <v>125.11432945454527</v>
      </c>
      <c r="J160" s="1" t="s">
        <v>32</v>
      </c>
      <c r="K160" s="12">
        <f t="shared" si="11"/>
        <v>120.59641667540767</v>
      </c>
      <c r="M160" s="12">
        <f t="shared" si="10"/>
        <v>120.78864965395945</v>
      </c>
    </row>
    <row r="161" spans="6:13" x14ac:dyDescent="0.25">
      <c r="F161" s="1">
        <f t="shared" si="12"/>
        <v>0.57916666666666583</v>
      </c>
      <c r="G161" s="1" t="s">
        <v>32</v>
      </c>
      <c r="H161" s="13">
        <f t="shared" si="13"/>
        <v>125.84418622727254</v>
      </c>
      <c r="J161" s="1" t="s">
        <v>32</v>
      </c>
      <c r="K161" s="12">
        <f t="shared" si="11"/>
        <v>121.30921316200741</v>
      </c>
      <c r="M161" s="22">
        <f>K161</f>
        <v>121.30921316200741</v>
      </c>
    </row>
    <row r="162" spans="6:13" x14ac:dyDescent="0.25">
      <c r="F162" s="1">
        <f t="shared" si="12"/>
        <v>0.58333333333333248</v>
      </c>
      <c r="G162" s="1" t="s">
        <v>32</v>
      </c>
      <c r="H162" s="13">
        <f t="shared" si="13"/>
        <v>126.5740429999998</v>
      </c>
      <c r="J162" s="1" t="s">
        <v>32</v>
      </c>
      <c r="K162" s="12">
        <f t="shared" si="11"/>
        <v>122.0280776369348</v>
      </c>
      <c r="M162" s="22">
        <f>K162</f>
        <v>122.0280776369348</v>
      </c>
    </row>
    <row r="1222" spans="9:9" x14ac:dyDescent="0.25">
      <c r="I1222" s="13"/>
    </row>
    <row r="1223" spans="9:9" x14ac:dyDescent="0.25">
      <c r="I1223" s="13"/>
    </row>
    <row r="1224" spans="9:9" x14ac:dyDescent="0.25">
      <c r="I1224" s="13"/>
    </row>
    <row r="1225" spans="9:9" x14ac:dyDescent="0.25">
      <c r="I1225" s="13"/>
    </row>
    <row r="1226" spans="9:9" x14ac:dyDescent="0.25">
      <c r="I1226" s="13"/>
    </row>
    <row r="1227" spans="9:9" x14ac:dyDescent="0.25">
      <c r="I1227" s="13"/>
    </row>
    <row r="1228" spans="9:9" x14ac:dyDescent="0.25">
      <c r="I1228" s="13"/>
    </row>
    <row r="1229" spans="9:9" x14ac:dyDescent="0.25">
      <c r="I1229" s="13"/>
    </row>
    <row r="1230" spans="9:9" x14ac:dyDescent="0.25">
      <c r="I1230" s="13"/>
    </row>
    <row r="1231" spans="9:9" x14ac:dyDescent="0.25">
      <c r="I1231" s="13"/>
    </row>
    <row r="1232" spans="9:9" x14ac:dyDescent="0.25">
      <c r="I1232" s="13"/>
    </row>
    <row r="1233" spans="9:9" x14ac:dyDescent="0.25">
      <c r="I1233" s="13"/>
    </row>
    <row r="1234" spans="9:9" x14ac:dyDescent="0.25">
      <c r="I1234" s="13"/>
    </row>
    <row r="1235" spans="9:9" x14ac:dyDescent="0.25">
      <c r="I1235" s="13"/>
    </row>
    <row r="1236" spans="9:9" x14ac:dyDescent="0.25">
      <c r="I1236" s="13"/>
    </row>
    <row r="1237" spans="9:9" x14ac:dyDescent="0.25">
      <c r="I1237" s="13"/>
    </row>
    <row r="1238" spans="9:9" x14ac:dyDescent="0.25">
      <c r="I1238" s="13"/>
    </row>
    <row r="1239" spans="9:9" x14ac:dyDescent="0.25">
      <c r="I1239" s="13"/>
    </row>
    <row r="1240" spans="9:9" x14ac:dyDescent="0.25">
      <c r="I1240" s="13"/>
    </row>
    <row r="1241" spans="9:9" x14ac:dyDescent="0.25">
      <c r="I1241" s="13"/>
    </row>
    <row r="1242" spans="9:9" x14ac:dyDescent="0.25">
      <c r="I1242" s="13"/>
    </row>
  </sheetData>
  <phoneticPr fontId="0" type="noConversion"/>
  <pageMargins left="0.75" right="0.75" top="1" bottom="1" header="0.5" footer="0.5"/>
  <pageSetup orientation="portrait" horizontalDpi="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9222" r:id="rId4" name="Cutoff_f">
          <controlPr defaultSize="0" autoLine="0" linkedCell="D2" r:id="rId5">
            <anchor moveWithCells="1">
              <from>
                <xdr:col>0</xdr:col>
                <xdr:colOff>38100</xdr:colOff>
                <xdr:row>1</xdr:row>
                <xdr:rowOff>0</xdr:rowOff>
              </from>
              <to>
                <xdr:col>1</xdr:col>
                <xdr:colOff>895350</xdr:colOff>
                <xdr:row>2</xdr:row>
                <xdr:rowOff>9525</xdr:rowOff>
              </to>
            </anchor>
          </controlPr>
        </control>
      </mc:Choice>
      <mc:Fallback>
        <control shapeId="9222" r:id="rId4" name="Cutoff_f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S1242"/>
  <sheetViews>
    <sheetView workbookViewId="0">
      <selection activeCell="C21" sqref="C21"/>
    </sheetView>
  </sheetViews>
  <sheetFormatPr defaultRowHeight="15.75" x14ac:dyDescent="0.25"/>
  <cols>
    <col min="1" max="1" width="9" style="18"/>
    <col min="2" max="2" width="12.125" style="6" customWidth="1"/>
    <col min="6" max="7" width="9" style="1"/>
    <col min="8" max="9" width="9" style="12"/>
    <col min="10" max="10" width="13.875" style="1" customWidth="1"/>
    <col min="11" max="11" width="9" style="12"/>
  </cols>
  <sheetData>
    <row r="1" spans="1:19" ht="16.5" thickBot="1" x14ac:dyDescent="0.3">
      <c r="A1" s="5"/>
      <c r="C1" t="s">
        <v>26</v>
      </c>
      <c r="D1" s="7"/>
      <c r="F1" s="1" t="s">
        <v>24</v>
      </c>
      <c r="G1" s="9" t="s">
        <v>28</v>
      </c>
      <c r="H1" s="8" t="s">
        <v>187</v>
      </c>
      <c r="I1" s="8"/>
      <c r="J1" s="1" t="s">
        <v>26</v>
      </c>
      <c r="K1" s="8" t="s">
        <v>188</v>
      </c>
      <c r="M1" s="21" t="s">
        <v>189</v>
      </c>
      <c r="O1" s="34" t="s">
        <v>190</v>
      </c>
      <c r="P1" s="35" t="s">
        <v>191</v>
      </c>
      <c r="R1" s="35" t="s">
        <v>193</v>
      </c>
      <c r="S1" s="35" t="s">
        <v>192</v>
      </c>
    </row>
    <row r="2" spans="1:19" ht="16.5" thickBot="1" x14ac:dyDescent="0.3">
      <c r="A2" s="5"/>
      <c r="C2" s="10" t="s">
        <v>30</v>
      </c>
      <c r="D2" s="25">
        <v>16</v>
      </c>
      <c r="F2" s="1">
        <f t="shared" ref="F2:F21" si="0">F3 - 1/240</f>
        <v>-8.3333333333333329E-2</v>
      </c>
      <c r="G2" s="1" t="s">
        <v>32</v>
      </c>
      <c r="H2" s="13">
        <f t="shared" ref="H2:H21" si="1">TREND(H$22:H$31,$F$22:$F$31,$F2,TRUE)</f>
        <v>1.3226105465515965</v>
      </c>
      <c r="I2" s="13"/>
      <c r="J2" s="1" t="s">
        <v>31</v>
      </c>
      <c r="K2" s="12">
        <f>H2</f>
        <v>1.3226105465515965</v>
      </c>
      <c r="M2" s="12">
        <f t="shared" ref="M2:M33" si="2">A_0*K2 + A_1*K3 + A_2*K4 + B_1*M3 + B_2*M4</f>
        <v>1.3709468972408776</v>
      </c>
    </row>
    <row r="3" spans="1:19" x14ac:dyDescent="0.25">
      <c r="A3" s="5"/>
      <c r="C3" s="15" t="s">
        <v>33</v>
      </c>
      <c r="D3" s="16">
        <v>240</v>
      </c>
      <c r="F3" s="1">
        <f t="shared" si="0"/>
        <v>-7.9166666666666663E-2</v>
      </c>
      <c r="G3" s="1" t="s">
        <v>32</v>
      </c>
      <c r="H3" s="13">
        <f t="shared" si="1"/>
        <v>1.353125065526271</v>
      </c>
      <c r="I3" s="13"/>
      <c r="J3" s="1" t="s">
        <v>31</v>
      </c>
      <c r="K3" s="12">
        <f>H3</f>
        <v>1.353125065526271</v>
      </c>
      <c r="M3" s="12">
        <f t="shared" si="2"/>
        <v>1.3862046136073927</v>
      </c>
    </row>
    <row r="4" spans="1:19" x14ac:dyDescent="0.25">
      <c r="A4" s="5"/>
      <c r="C4" s="15" t="s">
        <v>34</v>
      </c>
      <c r="D4" s="17">
        <f>TAN(PI()*D$2/D$3)/0.802</f>
        <v>0.26503311928930434</v>
      </c>
      <c r="F4" s="1">
        <f t="shared" si="0"/>
        <v>-7.4999999999999997E-2</v>
      </c>
      <c r="G4" s="1" t="s">
        <v>32</v>
      </c>
      <c r="H4" s="13">
        <f t="shared" si="1"/>
        <v>1.3836395845009455</v>
      </c>
      <c r="I4" s="13"/>
      <c r="J4" s="1" t="s">
        <v>31</v>
      </c>
      <c r="K4" s="12">
        <f t="shared" ref="K4:K35" si="3">A_0*H4 + A_1*H3 + A_2*H2 + B_1*K3 + B_2*K2</f>
        <v>1.3678100918225184</v>
      </c>
      <c r="M4" s="12">
        <f t="shared" si="2"/>
        <v>1.4029453312175475</v>
      </c>
    </row>
    <row r="5" spans="1:19" x14ac:dyDescent="0.25">
      <c r="A5" s="5" t="s">
        <v>35</v>
      </c>
      <c r="B5" s="6">
        <f>SQRT(2)*D4</f>
        <v>0.37481343177698057</v>
      </c>
      <c r="C5" s="15"/>
      <c r="D5" s="17"/>
      <c r="F5" s="1">
        <f t="shared" si="0"/>
        <v>-7.0833333333333331E-2</v>
      </c>
      <c r="G5" s="1" t="s">
        <v>32</v>
      </c>
      <c r="H5" s="13">
        <f t="shared" si="1"/>
        <v>1.41415410347562</v>
      </c>
      <c r="I5" s="13"/>
      <c r="J5" s="1" t="s">
        <v>31</v>
      </c>
      <c r="K5" s="12">
        <f t="shared" si="3"/>
        <v>1.3779550350566012</v>
      </c>
      <c r="M5" s="12">
        <f t="shared" si="2"/>
        <v>1.4230773775499872</v>
      </c>
    </row>
    <row r="6" spans="1:19" x14ac:dyDescent="0.25">
      <c r="A6" s="5" t="s">
        <v>36</v>
      </c>
      <c r="B6" s="6">
        <f>D4^2</f>
        <v>7.0242554320218628E-2</v>
      </c>
      <c r="C6" s="15" t="s">
        <v>14</v>
      </c>
      <c r="D6" s="23">
        <f>k_2 / (1 + k_1 + k_2)</f>
        <v>4.8608880898745953E-2</v>
      </c>
      <c r="F6" s="1">
        <f t="shared" si="0"/>
        <v>-6.6666666666666666E-2</v>
      </c>
      <c r="G6" s="1" t="s">
        <v>32</v>
      </c>
      <c r="H6" s="13">
        <f t="shared" si="1"/>
        <v>1.4446686224502945</v>
      </c>
      <c r="I6" s="13"/>
      <c r="J6" s="1" t="s">
        <v>31</v>
      </c>
      <c r="K6" s="12">
        <f t="shared" si="3"/>
        <v>1.389875645231097</v>
      </c>
      <c r="M6" s="12">
        <f t="shared" si="2"/>
        <v>1.4468592793080313</v>
      </c>
    </row>
    <row r="7" spans="1:19" x14ac:dyDescent="0.25">
      <c r="A7" s="5" t="s">
        <v>37</v>
      </c>
      <c r="B7" s="6">
        <f>A_1/k_2</f>
        <v>1.3840294211725261</v>
      </c>
      <c r="C7" s="15" t="s">
        <v>0</v>
      </c>
      <c r="D7" s="23">
        <f>2*A_0</f>
        <v>9.7217761797491906E-2</v>
      </c>
      <c r="F7" s="1">
        <f t="shared" si="0"/>
        <v>-6.2499999999999993E-2</v>
      </c>
      <c r="G7" s="1" t="s">
        <v>32</v>
      </c>
      <c r="H7" s="13">
        <f t="shared" si="1"/>
        <v>1.475183141424969</v>
      </c>
      <c r="I7" s="13"/>
      <c r="J7" s="1" t="s">
        <v>31</v>
      </c>
      <c r="K7" s="12">
        <f t="shared" si="3"/>
        <v>1.4062661065117994</v>
      </c>
      <c r="M7" s="12">
        <f t="shared" si="2"/>
        <v>1.4737052203279335</v>
      </c>
    </row>
    <row r="8" spans="1:19" x14ac:dyDescent="0.25">
      <c r="A8" s="5"/>
      <c r="C8" s="15" t="s">
        <v>2</v>
      </c>
      <c r="D8" s="23">
        <f>A_0</f>
        <v>4.8608880898745953E-2</v>
      </c>
      <c r="F8" s="1">
        <f t="shared" si="0"/>
        <v>-5.8333333333333327E-2</v>
      </c>
      <c r="G8" s="1" t="s">
        <v>32</v>
      </c>
      <c r="H8" s="13">
        <f t="shared" si="1"/>
        <v>1.5056976603996435</v>
      </c>
      <c r="I8" s="13"/>
      <c r="J8" s="1" t="s">
        <v>31</v>
      </c>
      <c r="K8" s="12">
        <f t="shared" si="3"/>
        <v>1.4275538895986726</v>
      </c>
      <c r="M8" s="12">
        <f t="shared" si="2"/>
        <v>1.5027369434030788</v>
      </c>
    </row>
    <row r="9" spans="1:19" x14ac:dyDescent="0.25">
      <c r="A9" s="5"/>
      <c r="C9" s="15"/>
      <c r="D9" s="23"/>
      <c r="F9" s="1">
        <f t="shared" si="0"/>
        <v>-5.4166666666666662E-2</v>
      </c>
      <c r="G9" s="1" t="s">
        <v>32</v>
      </c>
      <c r="H9" s="13">
        <f t="shared" si="1"/>
        <v>1.536212179374318</v>
      </c>
      <c r="I9" s="13"/>
      <c r="J9" s="1" t="s">
        <v>31</v>
      </c>
      <c r="K9" s="12">
        <f t="shared" si="3"/>
        <v>1.4529925002322805</v>
      </c>
      <c r="M9" s="12">
        <f t="shared" si="2"/>
        <v>1.533106438004312</v>
      </c>
    </row>
    <row r="10" spans="1:19" x14ac:dyDescent="0.25">
      <c r="C10" s="15" t="s">
        <v>38</v>
      </c>
      <c r="D10" s="23">
        <f xml:space="preserve"> -2 * A_0 + k_3</f>
        <v>1.2868116593750343</v>
      </c>
      <c r="F10" s="1">
        <f t="shared" si="0"/>
        <v>-4.9999999999999996E-2</v>
      </c>
      <c r="G10" s="1" t="s">
        <v>32</v>
      </c>
      <c r="H10" s="13">
        <f t="shared" si="1"/>
        <v>1.5667266983489925</v>
      </c>
      <c r="I10" s="13"/>
      <c r="J10" s="1" t="s">
        <v>31</v>
      </c>
      <c r="K10" s="12">
        <f t="shared" si="3"/>
        <v>1.4814156218257639</v>
      </c>
      <c r="M10" s="12">
        <f t="shared" si="2"/>
        <v>1.5641457322166428</v>
      </c>
    </row>
    <row r="11" spans="1:19" x14ac:dyDescent="0.25">
      <c r="C11" s="15" t="s">
        <v>39</v>
      </c>
      <c r="D11" s="23">
        <f xml:space="preserve"> 1 - 2 * A_0 - k_3</f>
        <v>-0.48124718297001801</v>
      </c>
      <c r="F11" s="1">
        <f t="shared" si="0"/>
        <v>-4.583333333333333E-2</v>
      </c>
      <c r="G11" s="1" t="s">
        <v>32</v>
      </c>
      <c r="H11" s="13">
        <f t="shared" si="1"/>
        <v>1.597241217323667</v>
      </c>
      <c r="I11" s="13"/>
      <c r="J11" s="1" t="s">
        <v>31</v>
      </c>
      <c r="K11" s="12">
        <f t="shared" si="3"/>
        <v>1.5116816728560876</v>
      </c>
      <c r="M11" s="12">
        <f t="shared" si="2"/>
        <v>1.5954045221924527</v>
      </c>
    </row>
    <row r="12" spans="1:19" ht="16.5" thickBot="1" x14ac:dyDescent="0.3">
      <c r="C12" s="19"/>
      <c r="D12" s="20"/>
      <c r="F12" s="1">
        <f t="shared" si="0"/>
        <v>-4.1666666666666664E-2</v>
      </c>
      <c r="G12" s="1" t="s">
        <v>32</v>
      </c>
      <c r="H12" s="13">
        <f t="shared" si="1"/>
        <v>1.6277557362983415</v>
      </c>
      <c r="I12" s="13"/>
      <c r="J12" s="1" t="s">
        <v>31</v>
      </c>
      <c r="K12" s="12">
        <f t="shared" si="3"/>
        <v>1.5428829394811601</v>
      </c>
      <c r="M12" s="12">
        <f t="shared" si="2"/>
        <v>1.6266266347437606</v>
      </c>
    </row>
    <row r="13" spans="1:19" x14ac:dyDescent="0.25">
      <c r="D13" s="14"/>
      <c r="F13" s="1">
        <f t="shared" si="0"/>
        <v>-3.7499999999999999E-2</v>
      </c>
      <c r="G13" s="1" t="s">
        <v>32</v>
      </c>
      <c r="H13" s="13">
        <f t="shared" si="1"/>
        <v>1.6582702552730157</v>
      </c>
      <c r="I13" s="13"/>
      <c r="J13" s="1" t="s">
        <v>31</v>
      </c>
      <c r="K13" s="12">
        <f t="shared" si="3"/>
        <v>1.5744007478376922</v>
      </c>
      <c r="M13" s="12">
        <f t="shared" si="2"/>
        <v>1.657701621951325</v>
      </c>
    </row>
    <row r="14" spans="1:19" x14ac:dyDescent="0.25">
      <c r="F14" s="1">
        <f t="shared" si="0"/>
        <v>-3.3333333333333333E-2</v>
      </c>
      <c r="G14" s="1" t="s">
        <v>32</v>
      </c>
      <c r="H14" s="13">
        <f t="shared" si="1"/>
        <v>1.6887847742476902</v>
      </c>
      <c r="I14" s="13"/>
      <c r="J14" s="1" t="s">
        <v>31</v>
      </c>
      <c r="K14" s="12">
        <f t="shared" si="3"/>
        <v>1.6058758159145028</v>
      </c>
      <c r="M14" s="12">
        <f t="shared" si="2"/>
        <v>1.688613513184402</v>
      </c>
    </row>
    <row r="15" spans="1:19" x14ac:dyDescent="0.25">
      <c r="A15" s="18">
        <f>1/0.802</f>
        <v>1.2468827930174562</v>
      </c>
      <c r="F15" s="1">
        <f t="shared" si="0"/>
        <v>-2.9166666666666664E-2</v>
      </c>
      <c r="G15" s="1" t="s">
        <v>32</v>
      </c>
      <c r="H15" s="13">
        <f t="shared" si="1"/>
        <v>1.7192992932223647</v>
      </c>
      <c r="I15" s="13"/>
      <c r="J15" s="1" t="s">
        <v>31</v>
      </c>
      <c r="K15" s="12">
        <f t="shared" si="3"/>
        <v>1.6371435504844851</v>
      </c>
      <c r="M15" s="12">
        <f t="shared" si="2"/>
        <v>1.7193974138863091</v>
      </c>
    </row>
    <row r="16" spans="1:19" x14ac:dyDescent="0.25">
      <c r="F16" s="1">
        <f t="shared" si="0"/>
        <v>-2.4999999999999998E-2</v>
      </c>
      <c r="G16" s="1" t="s">
        <v>32</v>
      </c>
      <c r="H16" s="13">
        <f t="shared" si="1"/>
        <v>1.7498138121970392</v>
      </c>
      <c r="I16" s="13"/>
      <c r="J16" s="1" t="s">
        <v>31</v>
      </c>
      <c r="K16" s="12">
        <f t="shared" si="3"/>
        <v>1.6681650545197182</v>
      </c>
      <c r="M16" s="12">
        <f t="shared" si="2"/>
        <v>1.7501069104525397</v>
      </c>
    </row>
    <row r="17" spans="3:19" x14ac:dyDescent="0.25">
      <c r="C17" t="s">
        <v>169</v>
      </c>
      <c r="D17" s="7" t="s">
        <v>170</v>
      </c>
      <c r="F17" s="1">
        <f t="shared" si="0"/>
        <v>-2.0833333333333332E-2</v>
      </c>
      <c r="G17" s="1" t="s">
        <v>32</v>
      </c>
      <c r="H17" s="13">
        <f t="shared" si="1"/>
        <v>1.7803283311717137</v>
      </c>
      <c r="I17" s="13"/>
      <c r="J17" s="1" t="s">
        <v>31</v>
      </c>
      <c r="K17" s="12">
        <f t="shared" si="3"/>
        <v>1.698969484898037</v>
      </c>
      <c r="M17" s="12">
        <f t="shared" si="2"/>
        <v>1.7807908037169549</v>
      </c>
    </row>
    <row r="18" spans="3:19" x14ac:dyDescent="0.25">
      <c r="C18">
        <f>D2/0.802</f>
        <v>19.950124688279299</v>
      </c>
      <c r="D18">
        <f>D3/C18</f>
        <v>12.030000000000001</v>
      </c>
      <c r="F18" s="1">
        <f t="shared" si="0"/>
        <v>-1.6666666666666666E-2</v>
      </c>
      <c r="G18" s="1" t="s">
        <v>32</v>
      </c>
      <c r="H18" s="13">
        <f t="shared" si="1"/>
        <v>1.8108428501463882</v>
      </c>
      <c r="I18" s="13"/>
      <c r="J18" s="1" t="s">
        <v>31</v>
      </c>
      <c r="K18" s="12">
        <f t="shared" si="3"/>
        <v>1.729613080114905</v>
      </c>
      <c r="M18" s="12">
        <f t="shared" si="2"/>
        <v>1.8114758753474711</v>
      </c>
    </row>
    <row r="19" spans="3:19" x14ac:dyDescent="0.25">
      <c r="F19" s="1">
        <f t="shared" si="0"/>
        <v>-1.2500000000000001E-2</v>
      </c>
      <c r="G19" s="1" t="s">
        <v>32</v>
      </c>
      <c r="H19" s="13">
        <f t="shared" si="1"/>
        <v>1.8413573691210627</v>
      </c>
      <c r="I19" s="13"/>
      <c r="J19" s="1" t="s">
        <v>31</v>
      </c>
      <c r="K19" s="12">
        <f t="shared" si="3"/>
        <v>1.760154176856668</v>
      </c>
      <c r="M19" s="12">
        <f t="shared" si="2"/>
        <v>1.8421525304278072</v>
      </c>
    </row>
    <row r="20" spans="3:19" x14ac:dyDescent="0.25">
      <c r="F20" s="1">
        <f t="shared" si="0"/>
        <v>-8.3333333333333332E-3</v>
      </c>
      <c r="G20" s="1" t="s">
        <v>32</v>
      </c>
      <c r="H20" s="13">
        <f t="shared" si="1"/>
        <v>1.8718718880957372</v>
      </c>
      <c r="I20" s="13"/>
      <c r="J20" s="1" t="s">
        <v>31</v>
      </c>
      <c r="K20" s="12">
        <f t="shared" si="3"/>
        <v>1.7906407788339678</v>
      </c>
      <c r="M20" s="12">
        <f t="shared" si="2"/>
        <v>1.872761776282255</v>
      </c>
    </row>
    <row r="21" spans="3:19" x14ac:dyDescent="0.25">
      <c r="F21" s="1">
        <f t="shared" si="0"/>
        <v>-4.1666666666666666E-3</v>
      </c>
      <c r="G21" s="1" t="s">
        <v>32</v>
      </c>
      <c r="H21" s="13">
        <f t="shared" si="1"/>
        <v>1.9023864070704117</v>
      </c>
      <c r="I21" s="13"/>
      <c r="J21" s="1" t="s">
        <v>31</v>
      </c>
      <c r="K21" s="12">
        <f t="shared" si="3"/>
        <v>1.8211065834153848</v>
      </c>
      <c r="M21" s="12">
        <f t="shared" si="2"/>
        <v>1.9031848027381217</v>
      </c>
    </row>
    <row r="22" spans="3:19" x14ac:dyDescent="0.25">
      <c r="F22" s="1">
        <v>0</v>
      </c>
      <c r="G22" s="1" t="s">
        <v>40</v>
      </c>
      <c r="H22">
        <v>1.9408582539405135</v>
      </c>
      <c r="J22" s="1" t="s">
        <v>40</v>
      </c>
      <c r="K22" s="12">
        <f t="shared" si="3"/>
        <v>1.8519586479211212</v>
      </c>
      <c r="M22" s="12">
        <f t="shared" si="2"/>
        <v>1.9332792761839346</v>
      </c>
    </row>
    <row r="23" spans="3:19" x14ac:dyDescent="0.25">
      <c r="F23" s="1">
        <v>4.1666666666666666E-3</v>
      </c>
      <c r="G23" s="1" t="s">
        <v>41</v>
      </c>
      <c r="H23">
        <v>1.9647733357114312</v>
      </c>
      <c r="J23" s="1" t="s">
        <v>41</v>
      </c>
      <c r="K23" s="12">
        <f t="shared" si="3"/>
        <v>1.8833837704361072</v>
      </c>
      <c r="M23" s="12">
        <f t="shared" si="2"/>
        <v>1.9630159909646037</v>
      </c>
      <c r="O23">
        <f>(H24-H22)/(F24-F22)</f>
        <v>5.8519110685521625</v>
      </c>
      <c r="P23">
        <f>(M24-M22)/(F24-F22)</f>
        <v>7.1172882887219835</v>
      </c>
    </row>
    <row r="24" spans="3:19" x14ac:dyDescent="0.25">
      <c r="F24" s="1">
        <v>8.3333333333333332E-3</v>
      </c>
      <c r="G24" s="1" t="s">
        <v>42</v>
      </c>
      <c r="H24">
        <v>1.9896241795117815</v>
      </c>
      <c r="J24" s="1" t="s">
        <v>42</v>
      </c>
      <c r="K24" s="12">
        <f t="shared" si="3"/>
        <v>1.9143775312054458</v>
      </c>
      <c r="M24" s="12">
        <f t="shared" si="2"/>
        <v>1.9925900119232844</v>
      </c>
      <c r="O24">
        <f>(H25-H23)/(F25-F23)</f>
        <v>6.7514993582742724</v>
      </c>
      <c r="P24">
        <f>(M25-M23)/(F25-F23)</f>
        <v>7.1175794774060268</v>
      </c>
      <c r="R24">
        <f>(O25-O23)/(F24-F22)</f>
        <v>155.2200097658698</v>
      </c>
      <c r="S24">
        <f>(P25-P23)/(F24-F22)</f>
        <v>8.6800646469079368</v>
      </c>
    </row>
    <row r="25" spans="3:19" x14ac:dyDescent="0.25">
      <c r="F25" s="1">
        <v>1.2500000000000001E-2</v>
      </c>
      <c r="G25" s="1" t="s">
        <v>43</v>
      </c>
      <c r="H25">
        <v>2.0210358303637168</v>
      </c>
      <c r="J25" s="1" t="s">
        <v>43</v>
      </c>
      <c r="K25" s="12">
        <f t="shared" si="3"/>
        <v>1.9442427262161173</v>
      </c>
      <c r="M25" s="12">
        <f t="shared" si="2"/>
        <v>2.0223291532763206</v>
      </c>
      <c r="O25">
        <f>(H26-H24)/(F26-F24)</f>
        <v>7.1454111499344108</v>
      </c>
      <c r="P25">
        <f>(M26-M24)/(F26-F24)</f>
        <v>7.1896221607795496</v>
      </c>
      <c r="R25">
        <f>(O26-O24)/(F25-F23)</f>
        <v>141.73073307071206</v>
      </c>
      <c r="S25">
        <f>(P26-P24)/(F25-F23)</f>
        <v>23.129131066160792</v>
      </c>
    </row>
    <row r="26" spans="3:19" x14ac:dyDescent="0.25">
      <c r="F26" s="1">
        <v>1.6666666666666666E-2</v>
      </c>
      <c r="G26" s="1" t="s">
        <v>44</v>
      </c>
      <c r="H26">
        <v>2.0491692724279016</v>
      </c>
      <c r="J26" s="1" t="s">
        <v>44</v>
      </c>
      <c r="K26" s="12">
        <f t="shared" si="3"/>
        <v>1.9733872245367508</v>
      </c>
      <c r="M26" s="12">
        <f t="shared" si="2"/>
        <v>2.0525035299297807</v>
      </c>
      <c r="O26">
        <f>(H27-H25)/(F27-F25)</f>
        <v>7.9325888005302065</v>
      </c>
      <c r="P26">
        <f>(M27-M25)/(F27-F25)</f>
        <v>7.3103222362907001</v>
      </c>
      <c r="R26">
        <f>(O27-O25)/(F26-F24)</f>
        <v>53.950842332203095</v>
      </c>
      <c r="S26">
        <f>(P27-P25)/(F26-F24)</f>
        <v>31.819101908963674</v>
      </c>
    </row>
    <row r="27" spans="3:19" x14ac:dyDescent="0.25">
      <c r="F27" s="1">
        <v>2.0833333333333332E-2</v>
      </c>
      <c r="G27" s="1" t="s">
        <v>45</v>
      </c>
      <c r="H27">
        <v>2.0871407370348019</v>
      </c>
      <c r="J27" s="1" t="s">
        <v>45</v>
      </c>
      <c r="K27" s="12">
        <f t="shared" si="3"/>
        <v>2.0026258696795036</v>
      </c>
      <c r="M27" s="12">
        <f t="shared" si="2"/>
        <v>2.0832485052454097</v>
      </c>
      <c r="O27">
        <f>(H28-H26)/(F28-F26)</f>
        <v>7.59500150270277</v>
      </c>
      <c r="P27">
        <f>(M28-M26)/(F28-F26)</f>
        <v>7.4547813433542469</v>
      </c>
      <c r="R27">
        <f>(O28-O26)/(F27-F25)</f>
        <v>-94.474055430720242</v>
      </c>
      <c r="S27">
        <f>(P28-P26)/(F27-F25)</f>
        <v>36.477012896158108</v>
      </c>
    </row>
    <row r="28" spans="3:19" x14ac:dyDescent="0.25">
      <c r="F28" s="1">
        <v>2.5000000000000001E-2</v>
      </c>
      <c r="G28" s="1" t="s">
        <v>46</v>
      </c>
      <c r="H28">
        <v>2.1124609516170914</v>
      </c>
      <c r="J28" s="1" t="s">
        <v>46</v>
      </c>
      <c r="K28" s="12">
        <f t="shared" si="3"/>
        <v>2.0325146146684352</v>
      </c>
      <c r="M28" s="12">
        <f t="shared" si="2"/>
        <v>2.1146267077910661</v>
      </c>
      <c r="O28">
        <f t="shared" ref="O28:O91" si="4">(H29-H27)/(F29-F27)</f>
        <v>7.1453050052742046</v>
      </c>
      <c r="P28">
        <f t="shared" ref="P28:P91" si="5">(M29-M27)/(F29-F27)</f>
        <v>7.6142973437586843</v>
      </c>
      <c r="R28">
        <f t="shared" ref="R28:R91" si="6">(O29-O27)/(F28-F26)</f>
        <v>26.98635324293306</v>
      </c>
      <c r="S28">
        <f t="shared" ref="S28:S91" si="7">(P29-P27)/(F28-F26)</f>
        <v>39.900671136696239</v>
      </c>
    </row>
    <row r="29" spans="3:19" x14ac:dyDescent="0.25">
      <c r="F29" s="1">
        <v>2.9166666666666664E-2</v>
      </c>
      <c r="G29" s="1" t="s">
        <v>47</v>
      </c>
      <c r="H29">
        <v>2.1466849454120869</v>
      </c>
      <c r="J29" s="1" t="s">
        <v>47</v>
      </c>
      <c r="K29" s="12">
        <f t="shared" si="3"/>
        <v>2.0628756996242803</v>
      </c>
      <c r="M29" s="12">
        <f t="shared" si="2"/>
        <v>2.1467009831100654</v>
      </c>
      <c r="O29">
        <f t="shared" si="4"/>
        <v>7.8198877797272122</v>
      </c>
      <c r="P29">
        <f t="shared" si="5"/>
        <v>7.787286936160049</v>
      </c>
      <c r="R29">
        <f t="shared" si="6"/>
        <v>94.453507982893413</v>
      </c>
      <c r="S29">
        <f t="shared" si="7"/>
        <v>42.036917627054329</v>
      </c>
    </row>
    <row r="30" spans="3:19" x14ac:dyDescent="0.25">
      <c r="F30" s="1">
        <v>3.3333333333333333E-2</v>
      </c>
      <c r="G30" s="1" t="s">
        <v>48</v>
      </c>
      <c r="H30">
        <v>2.1776266831148181</v>
      </c>
      <c r="J30" s="1" t="s">
        <v>48</v>
      </c>
      <c r="K30" s="12">
        <f t="shared" si="3"/>
        <v>2.0936228340225789</v>
      </c>
      <c r="M30" s="12">
        <f t="shared" si="2"/>
        <v>2.1795207655923998</v>
      </c>
      <c r="O30">
        <f t="shared" si="4"/>
        <v>7.9324175717983163</v>
      </c>
      <c r="P30">
        <f t="shared" si="5"/>
        <v>7.9646049906508036</v>
      </c>
      <c r="R30">
        <f t="shared" si="6"/>
        <v>-107.92091540634632</v>
      </c>
      <c r="S30">
        <f t="shared" si="7"/>
        <v>40.278296028078138</v>
      </c>
    </row>
    <row r="31" spans="3:19" x14ac:dyDescent="0.25">
      <c r="F31" s="1">
        <v>3.7499999999999999E-2</v>
      </c>
      <c r="G31" s="1" t="s">
        <v>49</v>
      </c>
      <c r="H31">
        <v>2.2127884251770729</v>
      </c>
      <c r="J31" s="1" t="s">
        <v>49</v>
      </c>
      <c r="K31" s="12">
        <f t="shared" si="3"/>
        <v>2.1249582679077084</v>
      </c>
      <c r="M31" s="12">
        <f t="shared" si="2"/>
        <v>2.2130726913654888</v>
      </c>
      <c r="O31">
        <f t="shared" si="4"/>
        <v>6.9205468180076597</v>
      </c>
      <c r="P31">
        <f t="shared" si="5"/>
        <v>8.1229394030607001</v>
      </c>
      <c r="R31">
        <f t="shared" si="6"/>
        <v>47.23768606827192</v>
      </c>
      <c r="S31">
        <f t="shared" si="7"/>
        <v>29.82912809068565</v>
      </c>
    </row>
    <row r="32" spans="3:19" x14ac:dyDescent="0.25">
      <c r="F32" s="1">
        <v>4.1666666666666664E-2</v>
      </c>
      <c r="G32" s="1" t="s">
        <v>50</v>
      </c>
      <c r="H32">
        <v>2.2352979065982153</v>
      </c>
      <c r="J32" s="1" t="s">
        <v>50</v>
      </c>
      <c r="K32" s="12">
        <f t="shared" si="3"/>
        <v>2.1565006475775657</v>
      </c>
      <c r="M32" s="12">
        <f t="shared" si="2"/>
        <v>2.2472119272845723</v>
      </c>
      <c r="O32">
        <f t="shared" si="4"/>
        <v>8.3260649557005824</v>
      </c>
      <c r="P32">
        <f t="shared" si="5"/>
        <v>8.2131810580731841</v>
      </c>
      <c r="R32">
        <f t="shared" si="6"/>
        <v>371.11543366323252</v>
      </c>
      <c r="S32">
        <f t="shared" si="7"/>
        <v>4.6290356679121212</v>
      </c>
    </row>
    <row r="33" spans="6:19" x14ac:dyDescent="0.25">
      <c r="F33" s="1">
        <v>4.583333333333333E-2</v>
      </c>
      <c r="G33" s="1" t="s">
        <v>51</v>
      </c>
      <c r="H33">
        <v>2.282172299807911</v>
      </c>
      <c r="J33" s="1" t="s">
        <v>51</v>
      </c>
      <c r="K33" s="12">
        <f t="shared" si="3"/>
        <v>2.1881856663486232</v>
      </c>
      <c r="M33" s="12">
        <f t="shared" si="2"/>
        <v>2.281515866849432</v>
      </c>
      <c r="O33">
        <f t="shared" si="4"/>
        <v>10.01317543186793</v>
      </c>
      <c r="P33">
        <f t="shared" si="5"/>
        <v>8.1615147002933011</v>
      </c>
      <c r="R33">
        <f t="shared" si="6"/>
        <v>-6.7162731341241528</v>
      </c>
      <c r="S33">
        <f t="shared" si="7"/>
        <v>-36.154989027109259</v>
      </c>
    </row>
    <row r="34" spans="6:19" x14ac:dyDescent="0.25">
      <c r="F34" s="1">
        <v>0.05</v>
      </c>
      <c r="G34" s="1" t="s">
        <v>52</v>
      </c>
      <c r="H34">
        <v>2.3187410351971147</v>
      </c>
      <c r="J34" s="1" t="s">
        <v>52</v>
      </c>
      <c r="K34" s="12">
        <f t="shared" si="3"/>
        <v>2.2212073861685537</v>
      </c>
      <c r="M34" s="12">
        <f t="shared" ref="M34:M65" si="8">A_0*K34 + A_1*K35 + A_2*K36 + B_1*M35 + B_2*M36</f>
        <v>2.3152245497870165</v>
      </c>
      <c r="O34">
        <f t="shared" si="4"/>
        <v>8.2700960129162144</v>
      </c>
      <c r="P34">
        <f t="shared" si="5"/>
        <v>7.9118894828472737</v>
      </c>
      <c r="R34">
        <f t="shared" si="6"/>
        <v>-269.93290495096539</v>
      </c>
      <c r="S34">
        <f t="shared" si="7"/>
        <v>-83.234264937025188</v>
      </c>
    </row>
    <row r="35" spans="6:19" x14ac:dyDescent="0.25">
      <c r="F35" s="1">
        <v>5.4166666666666662E-2</v>
      </c>
      <c r="G35" s="1" t="s">
        <v>53</v>
      </c>
      <c r="H35">
        <v>2.3510897665822128</v>
      </c>
      <c r="J35" s="1" t="s">
        <v>53</v>
      </c>
      <c r="K35" s="12">
        <f t="shared" si="3"/>
        <v>2.2558578722536908</v>
      </c>
      <c r="M35" s="12">
        <f t="shared" si="8"/>
        <v>2.3474482792064926</v>
      </c>
      <c r="O35">
        <f t="shared" si="4"/>
        <v>7.7637345572765506</v>
      </c>
      <c r="P35">
        <f t="shared" si="5"/>
        <v>7.4678958258180907</v>
      </c>
      <c r="R35">
        <f t="shared" si="6"/>
        <v>-242.94138014916126</v>
      </c>
      <c r="S35">
        <f t="shared" si="7"/>
        <v>-123.40420561611799</v>
      </c>
    </row>
    <row r="36" spans="6:19" x14ac:dyDescent="0.25">
      <c r="F36" s="1">
        <v>5.8333333333333327E-2</v>
      </c>
      <c r="G36" s="1" t="s">
        <v>54</v>
      </c>
      <c r="H36">
        <v>2.3834388231744192</v>
      </c>
      <c r="J36" s="1" t="s">
        <v>54</v>
      </c>
      <c r="K36" s="12">
        <f t="shared" ref="K36:K67" si="9">A_0*H36 + A_1*H35 + A_2*H34 + B_1*K35 + B_2*K34</f>
        <v>2.291049800115367</v>
      </c>
      <c r="M36" s="12">
        <f t="shared" si="8"/>
        <v>2.3774570150021672</v>
      </c>
      <c r="O36">
        <f t="shared" si="4"/>
        <v>6.2455845116732043</v>
      </c>
      <c r="P36">
        <f t="shared" si="5"/>
        <v>6.8835211027129573</v>
      </c>
      <c r="R36">
        <f t="shared" si="6"/>
        <v>-269.91030793251718</v>
      </c>
      <c r="S36">
        <f t="shared" si="7"/>
        <v>-149.55106325421792</v>
      </c>
    </row>
    <row r="37" spans="6:19" x14ac:dyDescent="0.25">
      <c r="F37" s="1">
        <v>6.25E-2</v>
      </c>
      <c r="G37" s="1" t="s">
        <v>55</v>
      </c>
      <c r="H37">
        <v>2.4031363041794895</v>
      </c>
      <c r="J37" s="1" t="s">
        <v>55</v>
      </c>
      <c r="K37" s="12">
        <f t="shared" si="9"/>
        <v>2.3253345454041021</v>
      </c>
      <c r="M37" s="12">
        <f t="shared" si="8"/>
        <v>2.4048109550624339</v>
      </c>
      <c r="O37">
        <f t="shared" si="4"/>
        <v>5.5144819911722429</v>
      </c>
      <c r="P37">
        <f t="shared" si="5"/>
        <v>6.221636965366276</v>
      </c>
      <c r="R37">
        <f t="shared" si="6"/>
        <v>-40.5102314510154</v>
      </c>
      <c r="S37">
        <f t="shared" si="7"/>
        <v>-163.4083624400574</v>
      </c>
    </row>
    <row r="38" spans="6:19" x14ac:dyDescent="0.25">
      <c r="F38" s="1">
        <v>6.6666666666666666E-2</v>
      </c>
      <c r="G38" s="1" t="s">
        <v>56</v>
      </c>
      <c r="H38">
        <v>2.4293928397675213</v>
      </c>
      <c r="J38" s="1" t="s">
        <v>56</v>
      </c>
      <c r="K38" s="12">
        <f t="shared" si="9"/>
        <v>2.3572802365002854</v>
      </c>
      <c r="M38" s="12">
        <f t="shared" si="8"/>
        <v>2.4293039897135529</v>
      </c>
      <c r="O38">
        <f t="shared" si="4"/>
        <v>5.9079992495814091</v>
      </c>
      <c r="P38">
        <f t="shared" si="5"/>
        <v>5.5217847490458114</v>
      </c>
      <c r="R38">
        <f t="shared" si="6"/>
        <v>-60.756881294019536</v>
      </c>
      <c r="S38">
        <f t="shared" si="7"/>
        <v>-170.58569961834147</v>
      </c>
    </row>
    <row r="39" spans="6:19" x14ac:dyDescent="0.25">
      <c r="F39" s="1">
        <v>7.0833333333333331E-2</v>
      </c>
      <c r="G39" s="1" t="s">
        <v>57</v>
      </c>
      <c r="H39">
        <v>2.4523696312593346</v>
      </c>
      <c r="J39" s="1" t="s">
        <v>57</v>
      </c>
      <c r="K39" s="12">
        <f t="shared" si="9"/>
        <v>2.386515837432265</v>
      </c>
      <c r="M39" s="12">
        <f t="shared" si="8"/>
        <v>2.450825827971149</v>
      </c>
      <c r="O39">
        <f t="shared" si="4"/>
        <v>5.0081746470554132</v>
      </c>
      <c r="P39">
        <f t="shared" si="5"/>
        <v>4.800089468546763</v>
      </c>
      <c r="R39">
        <f t="shared" si="6"/>
        <v>-229.43780510065329</v>
      </c>
      <c r="S39">
        <f t="shared" si="7"/>
        <v>-174.12492507338516</v>
      </c>
    </row>
    <row r="40" spans="6:19" x14ac:dyDescent="0.25">
      <c r="F40" s="1">
        <v>7.4999999999999997E-2</v>
      </c>
      <c r="G40" s="1" t="s">
        <v>58</v>
      </c>
      <c r="H40">
        <v>2.4711276284929831</v>
      </c>
      <c r="J40" s="1" t="s">
        <v>58</v>
      </c>
      <c r="K40" s="12">
        <f t="shared" si="9"/>
        <v>2.4131846340390668</v>
      </c>
      <c r="M40" s="12">
        <f t="shared" si="8"/>
        <v>2.4693047352847759</v>
      </c>
      <c r="O40">
        <f t="shared" si="4"/>
        <v>3.9960175404092988</v>
      </c>
      <c r="P40">
        <f t="shared" si="5"/>
        <v>4.070743706767602</v>
      </c>
      <c r="R40">
        <f t="shared" si="6"/>
        <v>-256.41634825494617</v>
      </c>
      <c r="S40">
        <f t="shared" si="7"/>
        <v>-173.48567476116162</v>
      </c>
    </row>
    <row r="41" spans="6:19" x14ac:dyDescent="0.25">
      <c r="F41" s="1">
        <v>7.9166666666666663E-2</v>
      </c>
      <c r="G41" s="1" t="s">
        <v>59</v>
      </c>
      <c r="H41">
        <v>2.4856697774294121</v>
      </c>
      <c r="J41" s="1" t="s">
        <v>59</v>
      </c>
      <c r="K41" s="12">
        <f t="shared" si="9"/>
        <v>2.4370801660768326</v>
      </c>
      <c r="M41" s="12">
        <f t="shared" si="8"/>
        <v>2.4847486921942123</v>
      </c>
      <c r="O41">
        <f t="shared" si="4"/>
        <v>2.8713717449308622</v>
      </c>
      <c r="P41">
        <f t="shared" si="5"/>
        <v>3.3543755122037497</v>
      </c>
      <c r="R41">
        <f t="shared" si="6"/>
        <v>-101.25930777446544</v>
      </c>
      <c r="S41">
        <f t="shared" si="7"/>
        <v>-168.29706225724487</v>
      </c>
    </row>
    <row r="42" spans="6:19" x14ac:dyDescent="0.25">
      <c r="F42" s="1">
        <v>8.3333333333333329E-2</v>
      </c>
      <c r="G42" s="1" t="s">
        <v>60</v>
      </c>
      <c r="H42">
        <v>2.4950557263674069</v>
      </c>
      <c r="J42" s="1" t="s">
        <v>60</v>
      </c>
      <c r="K42" s="12">
        <f t="shared" si="9"/>
        <v>2.4577767329685791</v>
      </c>
      <c r="M42" s="12">
        <f t="shared" si="8"/>
        <v>2.4972578645531405</v>
      </c>
      <c r="O42">
        <f t="shared" si="4"/>
        <v>3.152189975622087</v>
      </c>
      <c r="P42">
        <f t="shared" si="5"/>
        <v>2.6682681879572283</v>
      </c>
      <c r="R42">
        <f t="shared" si="6"/>
        <v>-141.74948035420701</v>
      </c>
      <c r="S42">
        <f t="shared" si="7"/>
        <v>-159.78102096849022</v>
      </c>
    </row>
    <row r="43" spans="6:19" x14ac:dyDescent="0.25">
      <c r="F43" s="1">
        <v>8.7499999999999994E-2</v>
      </c>
      <c r="G43" s="1" t="s">
        <v>61</v>
      </c>
      <c r="H43">
        <v>2.5119380272262628</v>
      </c>
      <c r="J43" s="1" t="s">
        <v>61</v>
      </c>
      <c r="K43" s="12">
        <f t="shared" si="9"/>
        <v>2.4753496473606744</v>
      </c>
      <c r="M43" s="12">
        <f t="shared" si="8"/>
        <v>2.5069842604271892</v>
      </c>
      <c r="O43">
        <f t="shared" si="4"/>
        <v>1.6901260753124707</v>
      </c>
      <c r="P43">
        <f t="shared" si="5"/>
        <v>2.0228670041329981</v>
      </c>
      <c r="R43">
        <f t="shared" si="6"/>
        <v>-276.6819794336472</v>
      </c>
      <c r="S43">
        <f t="shared" si="7"/>
        <v>-149.35688433149613</v>
      </c>
    </row>
    <row r="44" spans="6:19" x14ac:dyDescent="0.25">
      <c r="F44" s="1">
        <v>9.166666666666666E-2</v>
      </c>
      <c r="G44" s="1" t="s">
        <v>62</v>
      </c>
      <c r="H44">
        <v>2.5091401103283442</v>
      </c>
      <c r="J44" s="1" t="s">
        <v>62</v>
      </c>
      <c r="K44" s="12">
        <f t="shared" si="9"/>
        <v>2.4899640103441012</v>
      </c>
      <c r="M44" s="12">
        <f t="shared" si="8"/>
        <v>2.5141150895875821</v>
      </c>
      <c r="O44">
        <f t="shared" si="4"/>
        <v>0.84650681367502778</v>
      </c>
      <c r="P44">
        <f t="shared" si="5"/>
        <v>1.4236274851947608</v>
      </c>
      <c r="R44">
        <f t="shared" si="6"/>
        <v>-47.221821602792879</v>
      </c>
      <c r="S44">
        <f t="shared" si="7"/>
        <v>-139.0560827466511</v>
      </c>
    </row>
    <row r="45" spans="6:19" x14ac:dyDescent="0.25">
      <c r="F45" s="1">
        <v>9.5833333333333326E-2</v>
      </c>
      <c r="G45" s="1" t="s">
        <v>63</v>
      </c>
      <c r="H45">
        <v>2.5189922506735547</v>
      </c>
      <c r="J45" s="1" t="s">
        <v>63</v>
      </c>
      <c r="K45" s="12">
        <f t="shared" si="9"/>
        <v>2.5013405515276164</v>
      </c>
      <c r="M45" s="12">
        <f t="shared" si="8"/>
        <v>2.5188478228038123</v>
      </c>
      <c r="O45">
        <f t="shared" si="4"/>
        <v>1.2966108952891968</v>
      </c>
      <c r="P45">
        <f t="shared" si="5"/>
        <v>0.86406631457757277</v>
      </c>
      <c r="R45">
        <f t="shared" si="6"/>
        <v>-33.715129684041777</v>
      </c>
      <c r="S45">
        <f t="shared" si="7"/>
        <v>-131.69686373107658</v>
      </c>
    </row>
    <row r="46" spans="6:19" x14ac:dyDescent="0.25">
      <c r="F46" s="1">
        <v>0.1</v>
      </c>
      <c r="G46" s="1" t="s">
        <v>64</v>
      </c>
      <c r="H46">
        <v>2.5199452011224208</v>
      </c>
      <c r="J46" s="1" t="s">
        <v>64</v>
      </c>
      <c r="K46" s="12">
        <f t="shared" si="9"/>
        <v>2.5098150176281404</v>
      </c>
      <c r="M46" s="12">
        <f t="shared" si="8"/>
        <v>2.5213156422090619</v>
      </c>
      <c r="O46">
        <f t="shared" si="4"/>
        <v>0.56554739964134637</v>
      </c>
      <c r="P46">
        <f t="shared" si="5"/>
        <v>0.32615362076912296</v>
      </c>
      <c r="R46">
        <f t="shared" si="6"/>
        <v>-128.29012730755477</v>
      </c>
      <c r="S46">
        <f t="shared" si="7"/>
        <v>-127.87102671243076</v>
      </c>
    </row>
    <row r="47" spans="6:19" x14ac:dyDescent="0.25">
      <c r="F47" s="1">
        <v>0.10416666666666666</v>
      </c>
      <c r="G47" s="1" t="s">
        <v>65</v>
      </c>
      <c r="H47">
        <v>2.5237051456705659</v>
      </c>
      <c r="J47" s="1" t="s">
        <v>65</v>
      </c>
      <c r="K47" s="12">
        <f t="shared" si="9"/>
        <v>2.5159994429398713</v>
      </c>
      <c r="M47" s="12">
        <f t="shared" si="8"/>
        <v>2.5215657696435549</v>
      </c>
      <c r="O47">
        <f t="shared" si="4"/>
        <v>0.22752650105957214</v>
      </c>
      <c r="P47">
        <f t="shared" si="5"/>
        <v>-0.20152557469268512</v>
      </c>
      <c r="R47">
        <f t="shared" si="6"/>
        <v>-195.71618203384548</v>
      </c>
      <c r="S47">
        <f t="shared" si="7"/>
        <v>-124.44540985470161</v>
      </c>
    </row>
    <row r="48" spans="6:19" x14ac:dyDescent="0.25">
      <c r="F48" s="1">
        <v>0.10833333333333332</v>
      </c>
      <c r="G48" s="1" t="s">
        <v>66</v>
      </c>
      <c r="H48">
        <v>2.5218412552979173</v>
      </c>
      <c r="J48" s="1" t="s">
        <v>66</v>
      </c>
      <c r="K48" s="12">
        <f t="shared" si="9"/>
        <v>2.5202005742226814</v>
      </c>
      <c r="M48" s="12">
        <f t="shared" si="8"/>
        <v>2.5196362624199562</v>
      </c>
      <c r="O48">
        <f t="shared" si="4"/>
        <v>-1.0654207839740322</v>
      </c>
      <c r="P48">
        <f t="shared" si="5"/>
        <v>-0.71089146135339021</v>
      </c>
      <c r="R48">
        <f t="shared" si="6"/>
        <v>-155.16773338713713</v>
      </c>
      <c r="S48">
        <f t="shared" si="7"/>
        <v>-117.50480686211893</v>
      </c>
    </row>
    <row r="49" spans="6:19" x14ac:dyDescent="0.25">
      <c r="F49" s="1">
        <v>0.1125</v>
      </c>
      <c r="G49" s="1" t="s">
        <v>67</v>
      </c>
      <c r="H49">
        <v>2.514826639137449</v>
      </c>
      <c r="J49" s="1" t="s">
        <v>67</v>
      </c>
      <c r="K49" s="12">
        <f t="shared" si="9"/>
        <v>2.5222909924853751</v>
      </c>
      <c r="M49" s="12">
        <f t="shared" si="8"/>
        <v>2.5156416741322767</v>
      </c>
      <c r="O49">
        <f t="shared" si="4"/>
        <v>-1.0655379438332349</v>
      </c>
      <c r="P49">
        <f t="shared" si="5"/>
        <v>-1.1807322985436743</v>
      </c>
      <c r="R49">
        <f t="shared" si="6"/>
        <v>-94.516477268245097</v>
      </c>
      <c r="S49">
        <f t="shared" si="7"/>
        <v>-105.45807827311256</v>
      </c>
    </row>
    <row r="50" spans="6:19" x14ac:dyDescent="0.25">
      <c r="F50" s="1">
        <v>0.11666666666666665</v>
      </c>
      <c r="G50" s="1" t="s">
        <v>68</v>
      </c>
      <c r="H50">
        <v>2.5129617724326403</v>
      </c>
      <c r="J50" s="1" t="s">
        <v>68</v>
      </c>
      <c r="K50" s="12">
        <f t="shared" si="9"/>
        <v>2.5220959884919729</v>
      </c>
      <c r="M50" s="12">
        <f t="shared" si="8"/>
        <v>2.5097968265987589</v>
      </c>
      <c r="O50">
        <f t="shared" si="4"/>
        <v>-1.8530580945427424</v>
      </c>
      <c r="P50">
        <f t="shared" si="5"/>
        <v>-1.5897087802959962</v>
      </c>
      <c r="R50">
        <f t="shared" si="6"/>
        <v>-202.45925682826521</v>
      </c>
      <c r="S50">
        <f t="shared" si="7"/>
        <v>-89.57874426007173</v>
      </c>
    </row>
    <row r="51" spans="6:19" x14ac:dyDescent="0.25">
      <c r="F51" s="1">
        <v>0.12083333333333332</v>
      </c>
      <c r="G51" s="1" t="s">
        <v>69</v>
      </c>
      <c r="H51">
        <v>2.4993844883495928</v>
      </c>
      <c r="J51" s="1" t="s">
        <v>69</v>
      </c>
      <c r="K51" s="12">
        <f t="shared" si="9"/>
        <v>2.5196567997859791</v>
      </c>
      <c r="M51" s="12">
        <f t="shared" si="8"/>
        <v>2.5023941009631434</v>
      </c>
      <c r="O51">
        <f t="shared" si="4"/>
        <v>-2.7526984174021112</v>
      </c>
      <c r="P51">
        <f t="shared" si="5"/>
        <v>-1.9272218340442719</v>
      </c>
      <c r="R51">
        <f t="shared" si="6"/>
        <v>-6.7350204175934127</v>
      </c>
      <c r="S51">
        <f t="shared" si="7"/>
        <v>-73.808254693281398</v>
      </c>
    </row>
    <row r="52" spans="6:19" x14ac:dyDescent="0.25">
      <c r="F52" s="1">
        <v>0.125</v>
      </c>
      <c r="G52" s="1" t="s">
        <v>70</v>
      </c>
      <c r="H52">
        <v>2.4900226189542893</v>
      </c>
      <c r="J52" s="1" t="s">
        <v>70</v>
      </c>
      <c r="K52" s="12">
        <f t="shared" si="9"/>
        <v>2.5147461961943685</v>
      </c>
      <c r="M52" s="12">
        <f t="shared" si="8"/>
        <v>2.49373664464839</v>
      </c>
      <c r="O52">
        <f t="shared" si="4"/>
        <v>-1.9091832646893541</v>
      </c>
      <c r="P52">
        <f t="shared" si="5"/>
        <v>-2.2047775694066734</v>
      </c>
      <c r="R52">
        <f t="shared" si="6"/>
        <v>101.22181832553071</v>
      </c>
      <c r="S52">
        <f t="shared" si="7"/>
        <v>-63.264331482993747</v>
      </c>
    </row>
    <row r="53" spans="6:19" x14ac:dyDescent="0.25">
      <c r="F53" s="1">
        <v>0.12916666666666665</v>
      </c>
      <c r="G53" s="1" t="s">
        <v>71</v>
      </c>
      <c r="H53">
        <v>2.4834746278105149</v>
      </c>
      <c r="J53" s="1" t="s">
        <v>71</v>
      </c>
      <c r="K53" s="12">
        <f t="shared" si="9"/>
        <v>2.5077126198361999</v>
      </c>
      <c r="M53" s="12">
        <f t="shared" si="8"/>
        <v>2.4840209545514211</v>
      </c>
      <c r="O53">
        <f t="shared" si="4"/>
        <v>-1.9091832646893541</v>
      </c>
      <c r="P53">
        <f t="shared" si="5"/>
        <v>-2.4544245964025539</v>
      </c>
      <c r="R53">
        <f t="shared" si="6"/>
        <v>-53.974511768264698</v>
      </c>
      <c r="S53">
        <f t="shared" si="7"/>
        <v>-59.976959432615132</v>
      </c>
    </row>
    <row r="54" spans="6:19" x14ac:dyDescent="0.25">
      <c r="F54" s="1">
        <v>0.13333333333333333</v>
      </c>
      <c r="G54" s="1" t="s">
        <v>72</v>
      </c>
      <c r="H54">
        <v>2.4741127584152114</v>
      </c>
      <c r="J54" s="1" t="s">
        <v>72</v>
      </c>
      <c r="K54" s="12">
        <f t="shared" si="9"/>
        <v>2.4994782248844296</v>
      </c>
      <c r="M54" s="12">
        <f t="shared" si="8"/>
        <v>2.4732831063450353</v>
      </c>
      <c r="O54">
        <f t="shared" si="4"/>
        <v>-2.3589708627582264</v>
      </c>
      <c r="P54">
        <f t="shared" si="5"/>
        <v>-2.704585564678466</v>
      </c>
      <c r="R54">
        <f t="shared" si="6"/>
        <v>-155.20570629452686</v>
      </c>
      <c r="S54">
        <f t="shared" si="7"/>
        <v>-60.687740183684276</v>
      </c>
    </row>
    <row r="55" spans="6:19" x14ac:dyDescent="0.25">
      <c r="F55" s="1">
        <v>0.13750000000000001</v>
      </c>
      <c r="G55" s="1" t="s">
        <v>73</v>
      </c>
      <c r="H55">
        <v>2.4638165372875296</v>
      </c>
      <c r="J55" s="1" t="s">
        <v>73</v>
      </c>
      <c r="K55" s="12">
        <f t="shared" si="9"/>
        <v>2.4905380799641783</v>
      </c>
      <c r="M55" s="12">
        <f t="shared" si="8"/>
        <v>2.4614827415124338</v>
      </c>
      <c r="O55">
        <f t="shared" si="4"/>
        <v>-3.2025641504770777</v>
      </c>
      <c r="P55">
        <f t="shared" si="5"/>
        <v>-2.9601557645999228</v>
      </c>
      <c r="R55">
        <f t="shared" si="6"/>
        <v>-81.0097802314625</v>
      </c>
      <c r="S55">
        <f t="shared" si="7"/>
        <v>-60.350673582609822</v>
      </c>
    </row>
    <row r="56" spans="6:19" x14ac:dyDescent="0.25">
      <c r="F56" s="1">
        <v>0.14166666666666669</v>
      </c>
      <c r="G56" s="1" t="s">
        <v>74</v>
      </c>
      <c r="H56">
        <v>2.4474247238279023</v>
      </c>
      <c r="J56" s="1" t="s">
        <v>74</v>
      </c>
      <c r="K56" s="12">
        <f t="shared" si="9"/>
        <v>2.4807437433426927</v>
      </c>
      <c r="M56" s="12">
        <f t="shared" si="8"/>
        <v>2.4486151416400359</v>
      </c>
      <c r="O56">
        <f t="shared" si="4"/>
        <v>-3.0340523646870827</v>
      </c>
      <c r="P56">
        <f t="shared" si="5"/>
        <v>-3.2075078445335494</v>
      </c>
      <c r="R56">
        <f t="shared" si="6"/>
        <v>-40.483679196991012</v>
      </c>
      <c r="S56">
        <f t="shared" si="7"/>
        <v>-56.118423996994231</v>
      </c>
    </row>
    <row r="57" spans="6:19" x14ac:dyDescent="0.25">
      <c r="F57" s="1">
        <v>0.14583333333333337</v>
      </c>
      <c r="G57" s="1" t="s">
        <v>75</v>
      </c>
      <c r="H57">
        <v>2.4385327675818038</v>
      </c>
      <c r="J57" s="1" t="s">
        <v>75</v>
      </c>
      <c r="K57" s="12">
        <f t="shared" si="9"/>
        <v>2.4699164050955629</v>
      </c>
      <c r="M57" s="12">
        <f t="shared" si="8"/>
        <v>2.4347535094746542</v>
      </c>
      <c r="O57">
        <f t="shared" si="4"/>
        <v>-3.5399281437853372</v>
      </c>
      <c r="P57">
        <f t="shared" si="5"/>
        <v>-3.4278092979082095</v>
      </c>
      <c r="R57">
        <f t="shared" si="6"/>
        <v>-195.68314151505626</v>
      </c>
      <c r="S57">
        <f t="shared" si="7"/>
        <v>-48.011094598872404</v>
      </c>
    </row>
    <row r="58" spans="6:19" x14ac:dyDescent="0.25">
      <c r="F58" s="1">
        <v>0.15</v>
      </c>
      <c r="G58" s="1" t="s">
        <v>76</v>
      </c>
      <c r="H58">
        <v>2.4179253226296913</v>
      </c>
      <c r="J58" s="1" t="s">
        <v>76</v>
      </c>
      <c r="K58" s="12">
        <f t="shared" si="9"/>
        <v>2.4580342082775841</v>
      </c>
      <c r="M58" s="12">
        <f t="shared" si="8"/>
        <v>2.4200500641574676</v>
      </c>
      <c r="O58">
        <f t="shared" si="4"/>
        <v>-4.66474521064589</v>
      </c>
      <c r="P58">
        <f t="shared" si="5"/>
        <v>-3.6076002995241541</v>
      </c>
      <c r="R58">
        <f t="shared" si="6"/>
        <v>26.962928095151788</v>
      </c>
      <c r="S58">
        <f t="shared" si="7"/>
        <v>-39.048781088042936</v>
      </c>
    </row>
    <row r="59" spans="6:19" x14ac:dyDescent="0.25">
      <c r="F59" s="1">
        <v>0.15416666666666673</v>
      </c>
      <c r="G59" s="1" t="s">
        <v>77</v>
      </c>
      <c r="H59">
        <v>2.3996598908264213</v>
      </c>
      <c r="J59" s="1" t="s">
        <v>77</v>
      </c>
      <c r="K59" s="12">
        <f t="shared" si="9"/>
        <v>2.4446311849878923</v>
      </c>
      <c r="M59" s="12">
        <f t="shared" si="8"/>
        <v>2.4046901736452861</v>
      </c>
      <c r="O59">
        <f t="shared" si="4"/>
        <v>-3.3152370763257397</v>
      </c>
      <c r="P59">
        <f t="shared" si="5"/>
        <v>-3.7532158069752328</v>
      </c>
      <c r="R59">
        <f t="shared" si="6"/>
        <v>168.68561190698091</v>
      </c>
      <c r="S59">
        <f t="shared" si="7"/>
        <v>-34.113216838518831</v>
      </c>
    </row>
    <row r="60" spans="6:19" x14ac:dyDescent="0.25">
      <c r="F60" s="1">
        <v>0.15833333333333341</v>
      </c>
      <c r="G60" s="1" t="s">
        <v>78</v>
      </c>
      <c r="H60">
        <v>2.3902983469936432</v>
      </c>
      <c r="J60" s="1" t="s">
        <v>78</v>
      </c>
      <c r="K60" s="12">
        <f t="shared" si="9"/>
        <v>2.4298698086893102</v>
      </c>
      <c r="M60" s="12">
        <f t="shared" si="8"/>
        <v>2.388773265766007</v>
      </c>
      <c r="O60">
        <f t="shared" si="4"/>
        <v>-3.2590317780877114</v>
      </c>
      <c r="P60">
        <f t="shared" si="5"/>
        <v>-3.8918771065118118</v>
      </c>
      <c r="R60">
        <f t="shared" si="6"/>
        <v>-60.719157792847952</v>
      </c>
      <c r="S60">
        <f t="shared" si="7"/>
        <v>-35.093228950746635</v>
      </c>
    </row>
    <row r="61" spans="6:19" x14ac:dyDescent="0.25">
      <c r="F61" s="1">
        <v>0.16250000000000001</v>
      </c>
      <c r="G61" s="1" t="s">
        <v>79</v>
      </c>
      <c r="H61">
        <v>2.3725012926756905</v>
      </c>
      <c r="J61" s="1" t="s">
        <v>79</v>
      </c>
      <c r="K61" s="12">
        <f t="shared" si="9"/>
        <v>2.4146617993301476</v>
      </c>
      <c r="M61" s="12">
        <f t="shared" si="8"/>
        <v>2.3722578644243546</v>
      </c>
      <c r="O61">
        <f t="shared" si="4"/>
        <v>-3.8212300579328109</v>
      </c>
      <c r="P61">
        <f t="shared" si="5"/>
        <v>-4.045659381564791</v>
      </c>
      <c r="R61">
        <f t="shared" si="6"/>
        <v>-134.94812949269581</v>
      </c>
      <c r="S61">
        <f t="shared" si="7"/>
        <v>-38.28247780316088</v>
      </c>
    </row>
    <row r="62" spans="6:19" x14ac:dyDescent="0.25">
      <c r="F62" s="1">
        <v>0.16666666666666677</v>
      </c>
      <c r="G62" s="1" t="s">
        <v>80</v>
      </c>
      <c r="H62">
        <v>2.3584547631775363</v>
      </c>
      <c r="J62" s="1" t="s">
        <v>80</v>
      </c>
      <c r="K62" s="12">
        <f t="shared" si="9"/>
        <v>2.3993277962953536</v>
      </c>
      <c r="M62" s="12">
        <f t="shared" si="8"/>
        <v>2.3550594375863003</v>
      </c>
      <c r="O62">
        <f t="shared" si="4"/>
        <v>-4.3835995238601688</v>
      </c>
      <c r="P62">
        <f t="shared" si="5"/>
        <v>-4.2108977548714837</v>
      </c>
      <c r="R62">
        <f t="shared" si="6"/>
        <v>-60.749066087460093</v>
      </c>
      <c r="S62">
        <f t="shared" si="7"/>
        <v>-38.42305896632466</v>
      </c>
    </row>
    <row r="63" spans="6:19" x14ac:dyDescent="0.25">
      <c r="F63" s="1">
        <v>0.17083333333333345</v>
      </c>
      <c r="G63" s="1" t="s">
        <v>81</v>
      </c>
      <c r="H63">
        <v>2.335971296643522</v>
      </c>
      <c r="J63" s="1" t="s">
        <v>81</v>
      </c>
      <c r="K63" s="12">
        <f t="shared" si="9"/>
        <v>2.3835910708685013</v>
      </c>
      <c r="M63" s="12">
        <f t="shared" si="8"/>
        <v>2.3371670498004251</v>
      </c>
      <c r="O63">
        <f t="shared" si="4"/>
        <v>-4.3274722753283132</v>
      </c>
      <c r="P63">
        <f t="shared" si="5"/>
        <v>-4.3658515396174975</v>
      </c>
      <c r="R63">
        <f t="shared" si="6"/>
        <v>-13.511380019134194</v>
      </c>
      <c r="S63">
        <f t="shared" si="7"/>
        <v>-32.968535379036929</v>
      </c>
    </row>
    <row r="64" spans="6:19" x14ac:dyDescent="0.25">
      <c r="F64" s="1">
        <v>0.17499999999999999</v>
      </c>
      <c r="G64" s="1" t="s">
        <v>82</v>
      </c>
      <c r="H64">
        <v>2.3223924942164675</v>
      </c>
      <c r="J64" s="1" t="s">
        <v>82</v>
      </c>
      <c r="K64" s="12">
        <f t="shared" si="9"/>
        <v>2.3671916861097655</v>
      </c>
      <c r="M64" s="12">
        <f t="shared" si="8"/>
        <v>2.3186773414228217</v>
      </c>
      <c r="O64">
        <f t="shared" si="4"/>
        <v>-4.4961943573529553</v>
      </c>
      <c r="P64">
        <f t="shared" si="5"/>
        <v>-4.485635549696795</v>
      </c>
      <c r="R64">
        <f t="shared" si="6"/>
        <v>-128.19880560371257</v>
      </c>
      <c r="S64">
        <f t="shared" si="7"/>
        <v>-22.206609250059177</v>
      </c>
    </row>
    <row r="65" spans="6:19" x14ac:dyDescent="0.25">
      <c r="F65" s="1">
        <v>0.17916666666666681</v>
      </c>
      <c r="G65" s="1" t="s">
        <v>83</v>
      </c>
      <c r="H65">
        <v>2.2985030103322472</v>
      </c>
      <c r="J65" s="1" t="s">
        <v>83</v>
      </c>
      <c r="K65" s="12">
        <f t="shared" si="9"/>
        <v>2.3500877833728411</v>
      </c>
      <c r="M65" s="12">
        <f t="shared" si="8"/>
        <v>2.2997867535529517</v>
      </c>
      <c r="O65">
        <f t="shared" si="4"/>
        <v>-5.3957956553592368</v>
      </c>
      <c r="P65">
        <f t="shared" si="5"/>
        <v>-4.5509066167013215</v>
      </c>
      <c r="R65">
        <f t="shared" si="6"/>
        <v>-13.470285123461807</v>
      </c>
      <c r="S65">
        <f t="shared" si="7"/>
        <v>-8.881060964447876</v>
      </c>
    </row>
    <row r="66" spans="6:19" x14ac:dyDescent="0.25">
      <c r="F66" s="1">
        <v>0.18333333333333349</v>
      </c>
      <c r="G66" s="1" t="s">
        <v>84</v>
      </c>
      <c r="H66">
        <v>2.2774275304218063</v>
      </c>
      <c r="J66" s="1" t="s">
        <v>84</v>
      </c>
      <c r="K66" s="12">
        <f t="shared" si="9"/>
        <v>2.3319634515912369</v>
      </c>
      <c r="M66" s="12">
        <f t="shared" ref="M66:M97" si="10">A_0*K66 + A_1*K67 + A_2*K68 + B_1*M67 + B_2*M68</f>
        <v>2.2807531196169766</v>
      </c>
      <c r="O66">
        <f t="shared" si="4"/>
        <v>-4.608446733381804</v>
      </c>
      <c r="P66">
        <f t="shared" si="5"/>
        <v>-4.5596443910671942</v>
      </c>
      <c r="R66">
        <f t="shared" si="6"/>
        <v>134.94500238644952</v>
      </c>
      <c r="S66">
        <f t="shared" si="7"/>
        <v>1.9659241978176534</v>
      </c>
    </row>
    <row r="67" spans="6:19" x14ac:dyDescent="0.25">
      <c r="F67" s="1">
        <v>0.1875</v>
      </c>
      <c r="G67" s="1" t="s">
        <v>85</v>
      </c>
      <c r="H67">
        <v>2.2600992875540662</v>
      </c>
      <c r="J67" s="1" t="s">
        <v>85</v>
      </c>
      <c r="K67" s="12">
        <f t="shared" si="9"/>
        <v>2.3128195965899212</v>
      </c>
      <c r="M67" s="12">
        <f t="shared" si="10"/>
        <v>2.2617897169607257</v>
      </c>
      <c r="O67">
        <f t="shared" si="4"/>
        <v>-4.2712539688054685</v>
      </c>
      <c r="P67">
        <f t="shared" si="5"/>
        <v>-4.5345239150528407</v>
      </c>
      <c r="R67">
        <f t="shared" si="6"/>
        <v>94.462879065641204</v>
      </c>
      <c r="S67">
        <f t="shared" si="7"/>
        <v>6.2203082058259067</v>
      </c>
    </row>
    <row r="68" spans="6:19" x14ac:dyDescent="0.25">
      <c r="F68" s="1">
        <v>0.19166666666666685</v>
      </c>
      <c r="G68" s="1" t="s">
        <v>86</v>
      </c>
      <c r="H68">
        <v>2.2418337473484273</v>
      </c>
      <c r="J68" s="1" t="s">
        <v>86</v>
      </c>
      <c r="K68" s="12">
        <f t="shared" ref="K68:K99" si="11">A_0*H68 + A_1*H67 + A_2*H66 + B_1*K67 + B_2*K66</f>
        <v>2.2933104084332112</v>
      </c>
      <c r="M68" s="12">
        <f t="shared" si="10"/>
        <v>2.2429654203248695</v>
      </c>
      <c r="O68">
        <f t="shared" si="4"/>
        <v>-3.8212560745014739</v>
      </c>
      <c r="P68">
        <f t="shared" si="5"/>
        <v>-4.5078084893519792</v>
      </c>
      <c r="R68">
        <f t="shared" si="6"/>
        <v>-26.989724637474971</v>
      </c>
      <c r="S68">
        <f t="shared" si="7"/>
        <v>4.6765575292008634</v>
      </c>
    </row>
    <row r="69" spans="6:19" x14ac:dyDescent="0.25">
      <c r="F69" s="1">
        <v>0.19583333333333353</v>
      </c>
      <c r="G69" s="1" t="s">
        <v>87</v>
      </c>
      <c r="H69">
        <v>2.2282554869332198</v>
      </c>
      <c r="J69" s="1" t="s">
        <v>87</v>
      </c>
      <c r="K69" s="12">
        <f t="shared" si="11"/>
        <v>2.2741406184648936</v>
      </c>
      <c r="M69" s="12">
        <f t="shared" si="10"/>
        <v>2.224224646216125</v>
      </c>
      <c r="O69">
        <f t="shared" si="4"/>
        <v>-4.4961683407844273</v>
      </c>
      <c r="P69">
        <f t="shared" si="5"/>
        <v>-4.4955526023095</v>
      </c>
      <c r="R69">
        <f t="shared" si="6"/>
        <v>-67.484335911283097</v>
      </c>
      <c r="S69">
        <f t="shared" si="7"/>
        <v>2.3736725425108127</v>
      </c>
    </row>
    <row r="70" spans="6:19" x14ac:dyDescent="0.25">
      <c r="F70" s="1">
        <v>0.2</v>
      </c>
      <c r="G70" s="1" t="s">
        <v>88</v>
      </c>
      <c r="H70">
        <v>2.2043656778418912</v>
      </c>
      <c r="J70" s="1" t="s">
        <v>88</v>
      </c>
      <c r="K70" s="12">
        <f t="shared" si="11"/>
        <v>2.2554922786284486</v>
      </c>
      <c r="M70" s="12">
        <f t="shared" si="10"/>
        <v>2.205502481972291</v>
      </c>
      <c r="O70">
        <f t="shared" si="4"/>
        <v>-4.383625540428846</v>
      </c>
      <c r="P70">
        <f t="shared" si="5"/>
        <v>-4.4880278848310553</v>
      </c>
      <c r="R70">
        <f t="shared" si="6"/>
        <v>-13.486149588866093</v>
      </c>
      <c r="S70">
        <f t="shared" si="7"/>
        <v>4.344186598064236</v>
      </c>
    </row>
    <row r="71" spans="6:19" x14ac:dyDescent="0.25">
      <c r="F71" s="1">
        <v>0.20416666666666689</v>
      </c>
      <c r="G71" s="1" t="s">
        <v>89</v>
      </c>
      <c r="H71">
        <v>2.1917252740963127</v>
      </c>
      <c r="J71" s="1" t="s">
        <v>89</v>
      </c>
      <c r="K71" s="12">
        <f t="shared" si="11"/>
        <v>2.2371238112261596</v>
      </c>
      <c r="M71" s="12">
        <f t="shared" si="10"/>
        <v>2.1868244138425328</v>
      </c>
      <c r="O71">
        <f t="shared" si="4"/>
        <v>-4.6085529206916425</v>
      </c>
      <c r="P71">
        <f t="shared" si="5"/>
        <v>-4.4593510473256321</v>
      </c>
      <c r="R71">
        <f t="shared" si="6"/>
        <v>-114.73632545094577</v>
      </c>
      <c r="S71">
        <f t="shared" si="7"/>
        <v>12.383858380433988</v>
      </c>
    </row>
    <row r="72" spans="6:19" x14ac:dyDescent="0.25">
      <c r="F72" s="1">
        <v>0.20833333333333356</v>
      </c>
      <c r="G72" s="1" t="s">
        <v>90</v>
      </c>
      <c r="H72">
        <v>2.1659610701694598</v>
      </c>
      <c r="J72" s="1" t="s">
        <v>90</v>
      </c>
      <c r="K72" s="12">
        <f t="shared" si="11"/>
        <v>2.2188190164560933</v>
      </c>
      <c r="M72" s="12">
        <f t="shared" si="10"/>
        <v>2.1683412232445765</v>
      </c>
      <c r="O72">
        <f t="shared" si="4"/>
        <v>-5.3397615858533971</v>
      </c>
      <c r="P72">
        <f t="shared" si="5"/>
        <v>-4.3848290649941051</v>
      </c>
      <c r="R72">
        <f t="shared" si="6"/>
        <v>47.248867551324693</v>
      </c>
      <c r="S72">
        <f t="shared" si="7"/>
        <v>23.832316679456095</v>
      </c>
    </row>
    <row r="73" spans="6:19" x14ac:dyDescent="0.25">
      <c r="F73" s="1">
        <v>0.21249999999999999</v>
      </c>
      <c r="G73" s="1" t="s">
        <v>91</v>
      </c>
      <c r="H73">
        <v>2.1472272608808689</v>
      </c>
      <c r="J73" s="1" t="s">
        <v>91</v>
      </c>
      <c r="K73" s="12">
        <f t="shared" si="11"/>
        <v>2.2000741626914002</v>
      </c>
      <c r="M73" s="12">
        <f t="shared" si="10"/>
        <v>2.1502841716342496</v>
      </c>
      <c r="O73">
        <f t="shared" si="4"/>
        <v>-4.2148123577639263</v>
      </c>
      <c r="P73">
        <f t="shared" si="5"/>
        <v>-4.2607484083301594</v>
      </c>
      <c r="R73">
        <f t="shared" si="6"/>
        <v>188.98741071079175</v>
      </c>
      <c r="S73">
        <f t="shared" si="7"/>
        <v>32.802102044071646</v>
      </c>
    </row>
    <row r="74" spans="6:19" x14ac:dyDescent="0.25">
      <c r="F74" s="1">
        <v>0.21666666666666692</v>
      </c>
      <c r="G74" s="1" t="s">
        <v>92</v>
      </c>
      <c r="H74">
        <v>2.1308376338547603</v>
      </c>
      <c r="J74" s="1" t="s">
        <v>92</v>
      </c>
      <c r="K74" s="12">
        <f t="shared" si="11"/>
        <v>2.1808918876744556</v>
      </c>
      <c r="M74" s="12">
        <f t="shared" si="10"/>
        <v>2.1328349865084917</v>
      </c>
      <c r="O74">
        <f t="shared" si="4"/>
        <v>-3.7648664965968415</v>
      </c>
      <c r="P74">
        <f t="shared" si="5"/>
        <v>-4.1114782146268487</v>
      </c>
      <c r="R74">
        <f t="shared" si="6"/>
        <v>74.222727723410074</v>
      </c>
      <c r="S74">
        <f t="shared" si="7"/>
        <v>34.779251706485574</v>
      </c>
    </row>
    <row r="75" spans="6:19" x14ac:dyDescent="0.25">
      <c r="F75" s="1">
        <v>0.2208333333333336</v>
      </c>
      <c r="G75" s="1" t="s">
        <v>93</v>
      </c>
      <c r="H75">
        <v>2.1158533734092275</v>
      </c>
      <c r="J75" s="1" t="s">
        <v>93</v>
      </c>
      <c r="K75" s="12">
        <f t="shared" si="11"/>
        <v>2.161996460106741</v>
      </c>
      <c r="M75" s="12">
        <f t="shared" si="10"/>
        <v>2.1160218531790247</v>
      </c>
      <c r="O75">
        <f t="shared" si="4"/>
        <v>-3.5962896267355071</v>
      </c>
      <c r="P75">
        <f t="shared" si="5"/>
        <v>-3.9709213107761121</v>
      </c>
      <c r="R75">
        <f t="shared" si="6"/>
        <v>-33.753346879772529</v>
      </c>
      <c r="S75">
        <f t="shared" si="7"/>
        <v>30.171518391804618</v>
      </c>
    </row>
    <row r="76" spans="6:19" x14ac:dyDescent="0.25">
      <c r="F76" s="1">
        <v>0.22500000000000001</v>
      </c>
      <c r="G76" s="1" t="s">
        <v>94</v>
      </c>
      <c r="H76">
        <v>2.1008685536319653</v>
      </c>
      <c r="J76" s="1" t="s">
        <v>94</v>
      </c>
      <c r="K76" s="12">
        <f t="shared" si="11"/>
        <v>2.1439312064079559</v>
      </c>
      <c r="M76" s="12">
        <f t="shared" si="10"/>
        <v>2.0997439755853584</v>
      </c>
      <c r="O76">
        <f t="shared" si="4"/>
        <v>-4.0461443872616218</v>
      </c>
      <c r="P76">
        <f t="shared" si="5"/>
        <v>-3.8600488946951352</v>
      </c>
      <c r="R76">
        <f t="shared" si="6"/>
        <v>-33.756473985972384</v>
      </c>
      <c r="S76">
        <f t="shared" si="7"/>
        <v>22.214577116794803</v>
      </c>
    </row>
    <row r="77" spans="6:19" x14ac:dyDescent="0.25">
      <c r="F77" s="1">
        <v>0.22916666666666696</v>
      </c>
      <c r="G77" s="1" t="s">
        <v>95</v>
      </c>
      <c r="H77">
        <v>2.0821355035153806</v>
      </c>
      <c r="J77" s="1" t="s">
        <v>95</v>
      </c>
      <c r="K77" s="12">
        <f t="shared" si="11"/>
        <v>2.126682247233743</v>
      </c>
      <c r="M77" s="12">
        <f t="shared" si="10"/>
        <v>2.0838547790565651</v>
      </c>
      <c r="O77">
        <f t="shared" si="4"/>
        <v>-3.8775935766186018</v>
      </c>
      <c r="P77">
        <f t="shared" si="5"/>
        <v>-3.7857998348028277</v>
      </c>
      <c r="R77">
        <f t="shared" si="6"/>
        <v>40.488367297310376</v>
      </c>
      <c r="S77">
        <f t="shared" si="7"/>
        <v>12.832550707328153</v>
      </c>
    </row>
    <row r="78" spans="6:19" x14ac:dyDescent="0.25">
      <c r="F78" s="1">
        <v>0.23333333333333364</v>
      </c>
      <c r="G78" s="1" t="s">
        <v>96</v>
      </c>
      <c r="H78">
        <v>2.0685552738268091</v>
      </c>
      <c r="J78" s="1" t="s">
        <v>96</v>
      </c>
      <c r="K78" s="12">
        <f t="shared" si="11"/>
        <v>2.1099702376171345</v>
      </c>
      <c r="M78" s="12">
        <f t="shared" si="10"/>
        <v>2.068195643628667</v>
      </c>
      <c r="O78">
        <f t="shared" si="4"/>
        <v>-3.708741326450701</v>
      </c>
      <c r="P78">
        <f t="shared" si="5"/>
        <v>-3.753110972134067</v>
      </c>
      <c r="R78">
        <f t="shared" si="6"/>
        <v>3.1271062000647301E-3</v>
      </c>
      <c r="S78">
        <f t="shared" si="7"/>
        <v>1.7627140711465541</v>
      </c>
    </row>
    <row r="79" spans="6:19" x14ac:dyDescent="0.25">
      <c r="F79" s="1">
        <v>0.23749999999999999</v>
      </c>
      <c r="G79" s="1" t="s">
        <v>97</v>
      </c>
      <c r="H79">
        <v>2.0512293257949592</v>
      </c>
      <c r="J79" s="1" t="s">
        <v>97</v>
      </c>
      <c r="K79" s="12">
        <f t="shared" si="11"/>
        <v>2.093693014721306</v>
      </c>
      <c r="M79" s="12">
        <f t="shared" si="10"/>
        <v>2.0525788542887824</v>
      </c>
      <c r="O79">
        <f t="shared" si="4"/>
        <v>-3.8775675174002679</v>
      </c>
      <c r="P79">
        <f t="shared" si="5"/>
        <v>-3.7711105508766058</v>
      </c>
      <c r="R79">
        <f t="shared" si="6"/>
        <v>26.986597531269645</v>
      </c>
      <c r="S79">
        <f t="shared" si="7"/>
        <v>-11.702820144201921</v>
      </c>
    </row>
    <row r="80" spans="6:19" x14ac:dyDescent="0.25">
      <c r="F80" s="1">
        <v>0.241666666666667</v>
      </c>
      <c r="G80" s="1" t="s">
        <v>98</v>
      </c>
      <c r="H80">
        <v>2.0362422111818068</v>
      </c>
      <c r="J80" s="1" t="s">
        <v>98</v>
      </c>
      <c r="K80" s="12">
        <f t="shared" si="11"/>
        <v>2.0777168855410357</v>
      </c>
      <c r="M80" s="12">
        <f t="shared" si="10"/>
        <v>2.0367697223713619</v>
      </c>
      <c r="O80">
        <f t="shared" si="4"/>
        <v>-3.4838530136901289</v>
      </c>
      <c r="P80">
        <f t="shared" si="5"/>
        <v>-3.850634473335746</v>
      </c>
      <c r="R80">
        <f t="shared" si="6"/>
        <v>-6.7303374352154997</v>
      </c>
      <c r="S80">
        <f t="shared" si="7"/>
        <v>-27.189850882223951</v>
      </c>
    </row>
    <row r="81" spans="6:19" x14ac:dyDescent="0.25">
      <c r="F81" s="1">
        <v>0.24583333333333368</v>
      </c>
      <c r="G81" s="1" t="s">
        <v>99</v>
      </c>
      <c r="H81">
        <v>2.0221972173475402</v>
      </c>
      <c r="J81" s="1" t="s">
        <v>99</v>
      </c>
      <c r="K81" s="12">
        <f t="shared" si="11"/>
        <v>2.0620100637900309</v>
      </c>
      <c r="M81" s="12">
        <f t="shared" si="10"/>
        <v>2.0204902336776498</v>
      </c>
      <c r="O81">
        <f t="shared" si="4"/>
        <v>-3.9336536626937306</v>
      </c>
      <c r="P81">
        <f t="shared" si="5"/>
        <v>-3.9976926415618061</v>
      </c>
      <c r="R81">
        <f t="shared" si="6"/>
        <v>-60.764935670965819</v>
      </c>
      <c r="S81">
        <f t="shared" si="7"/>
        <v>-42.762120702304436</v>
      </c>
    </row>
    <row r="82" spans="6:19" x14ac:dyDescent="0.25">
      <c r="F82" s="1">
        <v>0.25</v>
      </c>
      <c r="G82" s="1" t="s">
        <v>100</v>
      </c>
      <c r="H82">
        <v>2.0034617639926937</v>
      </c>
      <c r="J82" s="1" t="s">
        <v>100</v>
      </c>
      <c r="K82" s="12">
        <f t="shared" si="11"/>
        <v>2.046482170436899</v>
      </c>
      <c r="M82" s="12">
        <f t="shared" si="10"/>
        <v>2.0034556170250148</v>
      </c>
      <c r="O82">
        <f t="shared" si="4"/>
        <v>-3.9902274776148658</v>
      </c>
      <c r="P82">
        <f t="shared" si="5"/>
        <v>-4.2069854791882983</v>
      </c>
      <c r="R82">
        <f t="shared" si="6"/>
        <v>-67.506444353228915</v>
      </c>
      <c r="S82">
        <f t="shared" si="7"/>
        <v>-55.537153069867912</v>
      </c>
    </row>
    <row r="83" spans="6:19" x14ac:dyDescent="0.25">
      <c r="F83" s="1">
        <v>0.25416666666666698</v>
      </c>
      <c r="G83" s="1" t="s">
        <v>101</v>
      </c>
      <c r="H83">
        <v>1.9889453217007498</v>
      </c>
      <c r="J83" s="1" t="s">
        <v>101</v>
      </c>
      <c r="K83" s="12">
        <f t="shared" si="11"/>
        <v>2.0308498016572645</v>
      </c>
      <c r="M83" s="12">
        <f t="shared" si="10"/>
        <v>1.9854320213510808</v>
      </c>
      <c r="O83">
        <f t="shared" si="4"/>
        <v>-4.4962073656372823</v>
      </c>
      <c r="P83">
        <f t="shared" si="5"/>
        <v>-4.4605022504773535</v>
      </c>
      <c r="R83">
        <f t="shared" si="6"/>
        <v>-148.43895694597285</v>
      </c>
      <c r="S83">
        <f t="shared" si="7"/>
        <v>-63.227405948018266</v>
      </c>
    </row>
    <row r="84" spans="6:19" x14ac:dyDescent="0.25">
      <c r="F84" s="1">
        <v>0.25833333333333364</v>
      </c>
      <c r="G84" s="1" t="s">
        <v>102</v>
      </c>
      <c r="H84">
        <v>1.9659933692790483</v>
      </c>
      <c r="J84" s="1" t="s">
        <v>102</v>
      </c>
      <c r="K84" s="12">
        <f t="shared" si="11"/>
        <v>2.0147690080103793</v>
      </c>
      <c r="M84" s="12">
        <f t="shared" si="10"/>
        <v>1.9662847649377022</v>
      </c>
      <c r="O84">
        <f t="shared" si="4"/>
        <v>-5.2272187854979686</v>
      </c>
      <c r="P84">
        <f t="shared" si="5"/>
        <v>-4.7338805287551153</v>
      </c>
      <c r="R84">
        <f t="shared" si="6"/>
        <v>-33.721623066789675</v>
      </c>
      <c r="S84">
        <f t="shared" si="7"/>
        <v>-65.678101526549838</v>
      </c>
    </row>
    <row r="85" spans="6:19" x14ac:dyDescent="0.25">
      <c r="F85" s="1">
        <v>0.26250000000000001</v>
      </c>
      <c r="G85" s="1" t="s">
        <v>103</v>
      </c>
      <c r="H85">
        <v>1.945385165154935</v>
      </c>
      <c r="J85" s="1" t="s">
        <v>103</v>
      </c>
      <c r="K85" s="12">
        <f t="shared" si="11"/>
        <v>1.9976603814943419</v>
      </c>
      <c r="M85" s="12">
        <f t="shared" si="10"/>
        <v>1.9459830169447896</v>
      </c>
      <c r="O85">
        <f t="shared" si="4"/>
        <v>-4.7772208911938732</v>
      </c>
      <c r="P85">
        <f t="shared" si="5"/>
        <v>-5.0078197631986221</v>
      </c>
      <c r="R85">
        <f t="shared" si="6"/>
        <v>-26.980109266419134</v>
      </c>
      <c r="S85">
        <f t="shared" si="7"/>
        <v>-64.764999629670257</v>
      </c>
    </row>
    <row r="86" spans="6:19" x14ac:dyDescent="0.25">
      <c r="F86" s="1">
        <v>0.26666666666666694</v>
      </c>
      <c r="G86" s="1" t="s">
        <v>104</v>
      </c>
      <c r="H86">
        <v>1.9261831951857662</v>
      </c>
      <c r="J86" s="1" t="s">
        <v>104</v>
      </c>
      <c r="K86" s="12">
        <f t="shared" si="11"/>
        <v>1.9793310995875726</v>
      </c>
      <c r="M86" s="12">
        <f t="shared" si="10"/>
        <v>1.9245529335777138</v>
      </c>
      <c r="O86">
        <f t="shared" si="4"/>
        <v>-5.4520530293847864</v>
      </c>
      <c r="P86">
        <f t="shared" si="5"/>
        <v>-5.2735888590023476</v>
      </c>
      <c r="R86">
        <f t="shared" si="6"/>
        <v>-101.24212148513884</v>
      </c>
      <c r="S86">
        <f t="shared" si="7"/>
        <v>-62.603533144247344</v>
      </c>
    </row>
    <row r="87" spans="6:19" x14ac:dyDescent="0.25">
      <c r="F87" s="1">
        <v>0.27083333333333359</v>
      </c>
      <c r="G87" s="1" t="s">
        <v>105</v>
      </c>
      <c r="H87">
        <v>1.8999513899100604</v>
      </c>
      <c r="J87" s="1" t="s">
        <v>105</v>
      </c>
      <c r="K87" s="12">
        <f t="shared" si="11"/>
        <v>1.959834631256582</v>
      </c>
      <c r="M87" s="12">
        <f t="shared" si="10"/>
        <v>1.9020364431197687</v>
      </c>
      <c r="O87">
        <f t="shared" si="4"/>
        <v>-5.6209052369033605</v>
      </c>
      <c r="P87">
        <f t="shared" si="5"/>
        <v>-5.5295158727340148</v>
      </c>
      <c r="R87">
        <f t="shared" si="6"/>
        <v>6.7053461752571542</v>
      </c>
      <c r="S87">
        <f t="shared" si="7"/>
        <v>-60.411704458176608</v>
      </c>
    </row>
    <row r="88" spans="6:19" x14ac:dyDescent="0.25">
      <c r="F88" s="1">
        <v>0.27500000000000002</v>
      </c>
      <c r="G88" s="1" t="s">
        <v>106</v>
      </c>
      <c r="H88">
        <v>1.8793423182115729</v>
      </c>
      <c r="J88" s="1" t="s">
        <v>106</v>
      </c>
      <c r="K88" s="12">
        <f t="shared" si="11"/>
        <v>1.9390818961954337</v>
      </c>
      <c r="M88" s="12">
        <f t="shared" si="10"/>
        <v>1.8784736346382651</v>
      </c>
      <c r="O88">
        <f t="shared" si="4"/>
        <v>-5.3961751445909751</v>
      </c>
      <c r="P88">
        <f t="shared" si="5"/>
        <v>-5.7770197294871677</v>
      </c>
      <c r="R88">
        <f t="shared" si="6"/>
        <v>26.995968613970543</v>
      </c>
      <c r="S88">
        <f t="shared" si="7"/>
        <v>-57.904451078376951</v>
      </c>
    </row>
    <row r="89" spans="6:19" x14ac:dyDescent="0.25">
      <c r="F89" s="1">
        <v>0.2791666666666669</v>
      </c>
      <c r="G89" s="1" t="s">
        <v>107</v>
      </c>
      <c r="H89">
        <v>1.8549832637051358</v>
      </c>
      <c r="J89" s="1" t="s">
        <v>107</v>
      </c>
      <c r="K89" s="12">
        <f t="shared" si="11"/>
        <v>1.9172969223160137</v>
      </c>
      <c r="M89" s="12">
        <f t="shared" si="10"/>
        <v>1.8538946120407092</v>
      </c>
      <c r="O89">
        <f t="shared" si="4"/>
        <v>-5.3959388317869461</v>
      </c>
      <c r="P89">
        <f t="shared" si="5"/>
        <v>-6.0120529650538082</v>
      </c>
      <c r="R89">
        <f t="shared" si="6"/>
        <v>-94.42983854678792</v>
      </c>
      <c r="S89">
        <f t="shared" si="7"/>
        <v>-51.92005687173517</v>
      </c>
    </row>
    <row r="90" spans="6:19" x14ac:dyDescent="0.25">
      <c r="F90" s="1">
        <v>0.28333333333333355</v>
      </c>
      <c r="G90" s="1" t="s">
        <v>108</v>
      </c>
      <c r="H90">
        <v>1.834376161280014</v>
      </c>
      <c r="J90" s="1" t="s">
        <v>108</v>
      </c>
      <c r="K90" s="12">
        <f t="shared" si="11"/>
        <v>1.894879354358201</v>
      </c>
      <c r="M90" s="12">
        <f t="shared" si="10"/>
        <v>1.8283731932628156</v>
      </c>
      <c r="O90">
        <f t="shared" si="4"/>
        <v>-6.183090465814205</v>
      </c>
      <c r="P90">
        <f t="shared" si="5"/>
        <v>-6.2096868700849592</v>
      </c>
      <c r="R90">
        <f t="shared" si="6"/>
        <v>-256.41815353740981</v>
      </c>
      <c r="S90">
        <f t="shared" si="7"/>
        <v>-37.568207290980332</v>
      </c>
    </row>
    <row r="91" spans="6:19" x14ac:dyDescent="0.25">
      <c r="F91" s="1">
        <v>0.28749999999999998</v>
      </c>
      <c r="G91" s="1" t="s">
        <v>109</v>
      </c>
      <c r="H91">
        <v>1.8034575098233523</v>
      </c>
      <c r="J91" s="1" t="s">
        <v>109</v>
      </c>
      <c r="K91" s="12">
        <f t="shared" si="11"/>
        <v>1.8718257600453834</v>
      </c>
      <c r="M91" s="12">
        <f t="shared" si="10"/>
        <v>1.8021472214566694</v>
      </c>
      <c r="O91">
        <f t="shared" si="4"/>
        <v>-7.532756777932077</v>
      </c>
      <c r="P91">
        <f t="shared" si="5"/>
        <v>-6.3251213591453181</v>
      </c>
      <c r="R91">
        <f t="shared" si="6"/>
        <v>-33.745536791119498</v>
      </c>
      <c r="S91">
        <f t="shared" si="7"/>
        <v>-13.628787959783985</v>
      </c>
    </row>
    <row r="92" spans="6:19" x14ac:dyDescent="0.25">
      <c r="F92" s="1">
        <v>0.29166666666666685</v>
      </c>
      <c r="G92" s="1" t="s">
        <v>110</v>
      </c>
      <c r="H92">
        <v>1.7716031881305803</v>
      </c>
      <c r="J92" s="1" t="s">
        <v>110</v>
      </c>
      <c r="K92" s="12">
        <f t="shared" si="11"/>
        <v>1.8473925843127454</v>
      </c>
      <c r="M92" s="12">
        <f t="shared" si="10"/>
        <v>1.7756638486032714</v>
      </c>
      <c r="O92">
        <f t="shared" ref="O92:O136" si="12">(H93-H91)/(F93-F91)</f>
        <v>-6.464303272406859</v>
      </c>
      <c r="P92">
        <f t="shared" ref="P92:P136" si="13">(M93-M91)/(F93-F91)</f>
        <v>-6.3232601030831557</v>
      </c>
      <c r="R92">
        <f t="shared" ref="R92:R135" si="14">(O93-O91)/(F92-F90)</f>
        <v>161.94878108906232</v>
      </c>
      <c r="S92">
        <f t="shared" ref="S92:S135" si="15">(P93-P91)/(F92-F90)</f>
        <v>14.549628688699714</v>
      </c>
    </row>
    <row r="93" spans="6:19" x14ac:dyDescent="0.25">
      <c r="F93" s="1">
        <v>0.2958333333333335</v>
      </c>
      <c r="G93" s="1" t="s">
        <v>111</v>
      </c>
      <c r="H93">
        <v>1.7495883158866272</v>
      </c>
      <c r="J93" s="1" t="s">
        <v>111</v>
      </c>
      <c r="K93" s="12">
        <f t="shared" si="11"/>
        <v>1.8213763210171421</v>
      </c>
      <c r="M93" s="12">
        <f t="shared" si="10"/>
        <v>1.7494533872643085</v>
      </c>
      <c r="O93">
        <f t="shared" si="12"/>
        <v>-6.1831836021898958</v>
      </c>
      <c r="P93">
        <f t="shared" si="13"/>
        <v>-6.2038744534061543</v>
      </c>
      <c r="R93">
        <f t="shared" si="14"/>
        <v>33.76115696828915</v>
      </c>
      <c r="S93">
        <f t="shared" si="15"/>
        <v>39.375330056187977</v>
      </c>
    </row>
    <row r="94" spans="6:19" x14ac:dyDescent="0.25">
      <c r="F94" s="1">
        <v>0.3</v>
      </c>
      <c r="G94" s="1" t="s">
        <v>112</v>
      </c>
      <c r="H94">
        <v>1.7200766581123323</v>
      </c>
      <c r="J94" s="1" t="s">
        <v>112</v>
      </c>
      <c r="K94" s="12">
        <f t="shared" si="11"/>
        <v>1.7945335188743681</v>
      </c>
      <c r="M94" s="12">
        <f t="shared" si="10"/>
        <v>1.723964894824888</v>
      </c>
      <c r="O94">
        <f t="shared" si="12"/>
        <v>-6.1829602976711096</v>
      </c>
      <c r="P94">
        <f t="shared" si="13"/>
        <v>-5.995132352614915</v>
      </c>
      <c r="R94">
        <f t="shared" si="14"/>
        <v>87.726053365591852</v>
      </c>
      <c r="S94">
        <f t="shared" si="15"/>
        <v>56.188194504217648</v>
      </c>
    </row>
    <row r="95" spans="6:19" x14ac:dyDescent="0.25">
      <c r="F95" s="1">
        <v>0.30416666666666681</v>
      </c>
      <c r="G95" s="1" t="s">
        <v>113</v>
      </c>
      <c r="H95">
        <v>1.6980636467393682</v>
      </c>
      <c r="J95" s="1" t="s">
        <v>113</v>
      </c>
      <c r="K95" s="12">
        <f t="shared" si="11"/>
        <v>1.7675029380624554</v>
      </c>
      <c r="M95" s="12">
        <f t="shared" si="10"/>
        <v>1.6994939509925178</v>
      </c>
      <c r="O95">
        <f t="shared" si="12"/>
        <v>-5.4521331574766476</v>
      </c>
      <c r="P95">
        <f t="shared" si="13"/>
        <v>-5.7356394992043516</v>
      </c>
      <c r="R95">
        <f t="shared" si="14"/>
        <v>107.93473030124352</v>
      </c>
      <c r="S95">
        <f t="shared" si="15"/>
        <v>63.811857091971063</v>
      </c>
    </row>
    <row r="96" spans="6:19" x14ac:dyDescent="0.25">
      <c r="F96" s="1">
        <v>0.30833333333333346</v>
      </c>
      <c r="G96" s="1" t="s">
        <v>114</v>
      </c>
      <c r="H96">
        <v>1.6746422151333595</v>
      </c>
      <c r="J96" s="1" t="s">
        <v>114</v>
      </c>
      <c r="K96" s="12">
        <f t="shared" si="11"/>
        <v>1.7409246204948468</v>
      </c>
      <c r="M96" s="12">
        <f t="shared" si="10"/>
        <v>1.6761678989981843</v>
      </c>
      <c r="O96">
        <f t="shared" si="12"/>
        <v>-5.2835042118274167</v>
      </c>
      <c r="P96">
        <f t="shared" si="13"/>
        <v>-5.4633668768484913</v>
      </c>
      <c r="R96">
        <f t="shared" si="14"/>
        <v>94.510228173753191</v>
      </c>
      <c r="S96">
        <f t="shared" si="15"/>
        <v>63.643181357739905</v>
      </c>
    </row>
    <row r="97" spans="6:19" x14ac:dyDescent="0.25">
      <c r="F97" s="1">
        <v>0.3125</v>
      </c>
      <c r="G97" s="1" t="s">
        <v>115</v>
      </c>
      <c r="H97">
        <v>1.6540344449741404</v>
      </c>
      <c r="J97" s="1" t="s">
        <v>115</v>
      </c>
      <c r="K97" s="12">
        <f t="shared" si="11"/>
        <v>1.7153829947799135</v>
      </c>
      <c r="M97" s="12">
        <f t="shared" si="10"/>
        <v>1.6539658936854478</v>
      </c>
      <c r="O97">
        <f t="shared" si="12"/>
        <v>-4.6645479226953581</v>
      </c>
      <c r="P97">
        <f t="shared" si="13"/>
        <v>-5.2052796545565103</v>
      </c>
      <c r="R97">
        <f t="shared" si="14"/>
        <v>-67.459105481110981</v>
      </c>
      <c r="S97">
        <f t="shared" si="15"/>
        <v>58.965395065256665</v>
      </c>
    </row>
    <row r="98" spans="6:19" x14ac:dyDescent="0.25">
      <c r="F98" s="1">
        <v>0.31666666666666676</v>
      </c>
      <c r="G98" s="1" t="s">
        <v>116</v>
      </c>
      <c r="H98">
        <v>1.6357709824442317</v>
      </c>
      <c r="J98" s="1" t="s">
        <v>116</v>
      </c>
      <c r="K98" s="12">
        <f t="shared" si="11"/>
        <v>1.6912767761231922</v>
      </c>
      <c r="M98" s="12">
        <f t="shared" ref="M98:M129" si="16">A_0*K98 + A_1*K99 + A_2*K100 + B_1*M99 + B_2*M100</f>
        <v>1.6327905685435469</v>
      </c>
      <c r="O98">
        <f t="shared" si="12"/>
        <v>-5.8456634241699987</v>
      </c>
      <c r="P98">
        <f t="shared" si="13"/>
        <v>-4.9719885846380274</v>
      </c>
      <c r="R98">
        <f t="shared" si="14"/>
        <v>-80.981661865285091</v>
      </c>
      <c r="S98">
        <f t="shared" si="15"/>
        <v>51.851414479803395</v>
      </c>
    </row>
    <row r="99" spans="6:19" x14ac:dyDescent="0.25">
      <c r="F99" s="1">
        <v>0.32083333333333341</v>
      </c>
      <c r="G99" s="1" t="s">
        <v>117</v>
      </c>
      <c r="H99">
        <v>1.6053205831060566</v>
      </c>
      <c r="J99" s="1" t="s">
        <v>117</v>
      </c>
      <c r="K99" s="12">
        <f t="shared" si="11"/>
        <v>1.6682910348862283</v>
      </c>
      <c r="M99" s="12">
        <f t="shared" si="16"/>
        <v>1.6125326554801305</v>
      </c>
      <c r="O99">
        <f t="shared" si="12"/>
        <v>-5.3393951049060648</v>
      </c>
      <c r="P99">
        <f t="shared" si="13"/>
        <v>-4.7731845338914836</v>
      </c>
      <c r="R99">
        <f t="shared" si="14"/>
        <v>377.927233143053</v>
      </c>
      <c r="S99">
        <f t="shared" si="15"/>
        <v>40.501630671757269</v>
      </c>
    </row>
    <row r="100" spans="6:19" x14ac:dyDescent="0.25">
      <c r="F100" s="1">
        <v>0.32500000000000001</v>
      </c>
      <c r="G100" s="1" t="s">
        <v>118</v>
      </c>
      <c r="H100">
        <v>1.5912760232366816</v>
      </c>
      <c r="J100" s="1" t="s">
        <v>118</v>
      </c>
      <c r="K100" s="12">
        <f t="shared" ref="K100:K131" si="17">A_0*H100 + A_1*H99 + A_2*H98 + B_1*K99 + B_2*K98</f>
        <v>1.6457829884013544</v>
      </c>
      <c r="M100" s="12">
        <f t="shared" si="16"/>
        <v>1.5930140307611182</v>
      </c>
      <c r="O100">
        <f t="shared" si="12"/>
        <v>-2.6962698146445261</v>
      </c>
      <c r="P100">
        <f t="shared" si="13"/>
        <v>-4.6344749957067135</v>
      </c>
      <c r="R100">
        <f t="shared" si="14"/>
        <v>121.4369835258375</v>
      </c>
      <c r="S100">
        <f t="shared" si="15"/>
        <v>23.981508272735748</v>
      </c>
    </row>
    <row r="101" spans="6:19" x14ac:dyDescent="0.25">
      <c r="F101" s="1">
        <v>0.32916666666666672</v>
      </c>
      <c r="G101" s="1" t="s">
        <v>119</v>
      </c>
      <c r="H101">
        <v>1.582851667984019</v>
      </c>
      <c r="J101" s="1" t="s">
        <v>119</v>
      </c>
      <c r="K101" s="12">
        <f t="shared" si="17"/>
        <v>1.624626155981824</v>
      </c>
      <c r="M101" s="12">
        <f t="shared" si="16"/>
        <v>1.573912030515908</v>
      </c>
      <c r="O101">
        <f t="shared" si="12"/>
        <v>-4.3274202421907626</v>
      </c>
      <c r="P101">
        <f t="shared" si="13"/>
        <v>-4.5733386316186877</v>
      </c>
      <c r="R101">
        <f t="shared" si="14"/>
        <v>-350.95937265929211</v>
      </c>
      <c r="S101">
        <f t="shared" si="15"/>
        <v>8.2513459133573921</v>
      </c>
    </row>
    <row r="102" spans="6:19" x14ac:dyDescent="0.25">
      <c r="F102" s="1">
        <v>0.33333333333333337</v>
      </c>
      <c r="G102" s="1" t="s">
        <v>120</v>
      </c>
      <c r="H102">
        <v>1.5552141878850918</v>
      </c>
      <c r="J102" s="1" t="s">
        <v>120</v>
      </c>
      <c r="K102" s="12">
        <f t="shared" si="17"/>
        <v>1.605388117035246</v>
      </c>
      <c r="M102" s="12">
        <f t="shared" si="16"/>
        <v>1.5549028754976291</v>
      </c>
      <c r="O102">
        <f t="shared" si="12"/>
        <v>-5.6209312534719498</v>
      </c>
      <c r="P102">
        <f t="shared" si="13"/>
        <v>-4.5657137797620688</v>
      </c>
      <c r="R102">
        <f t="shared" si="14"/>
        <v>-6.7667442305498469</v>
      </c>
      <c r="S102">
        <f t="shared" si="15"/>
        <v>1.032688131906593</v>
      </c>
    </row>
    <row r="103" spans="6:19" x14ac:dyDescent="0.25">
      <c r="F103" s="1">
        <v>0.33750000000000002</v>
      </c>
      <c r="G103" s="1" t="s">
        <v>121</v>
      </c>
      <c r="H103">
        <v>1.5360105742050862</v>
      </c>
      <c r="J103" s="1" t="s">
        <v>121</v>
      </c>
      <c r="K103" s="12">
        <f t="shared" si="17"/>
        <v>1.5867842316094833</v>
      </c>
      <c r="M103" s="12">
        <f t="shared" si="16"/>
        <v>1.5358644156845576</v>
      </c>
      <c r="O103">
        <f t="shared" si="12"/>
        <v>-4.3838097774453448</v>
      </c>
      <c r="P103">
        <f t="shared" si="13"/>
        <v>-4.5647328971861327</v>
      </c>
      <c r="R103">
        <f t="shared" si="14"/>
        <v>188.93356821980365</v>
      </c>
      <c r="S103">
        <f t="shared" si="15"/>
        <v>3.7609357656592257</v>
      </c>
    </row>
    <row r="104" spans="6:19" x14ac:dyDescent="0.25">
      <c r="F104" s="1">
        <v>0.34166666666666667</v>
      </c>
      <c r="G104" s="1" t="s">
        <v>122</v>
      </c>
      <c r="H104">
        <v>1.5186824397397141</v>
      </c>
      <c r="J104" s="1" t="s">
        <v>122</v>
      </c>
      <c r="K104" s="12">
        <f t="shared" si="17"/>
        <v>1.5680501264395545</v>
      </c>
      <c r="M104" s="12">
        <f t="shared" si="16"/>
        <v>1.5168634346877448</v>
      </c>
      <c r="O104">
        <f t="shared" si="12"/>
        <v>-4.0464848516402583</v>
      </c>
      <c r="P104">
        <f t="shared" si="13"/>
        <v>-4.5343726483815754</v>
      </c>
      <c r="R104">
        <f t="shared" si="14"/>
        <v>-80.94993805232825</v>
      </c>
      <c r="S104">
        <f t="shared" si="15"/>
        <v>14.217058766588458</v>
      </c>
    </row>
    <row r="105" spans="6:19" x14ac:dyDescent="0.25">
      <c r="F105" s="1">
        <v>0.34583333333333333</v>
      </c>
      <c r="G105" s="1" t="s">
        <v>123</v>
      </c>
      <c r="H105">
        <v>1.5022898671080842</v>
      </c>
      <c r="J105" s="1" t="s">
        <v>123</v>
      </c>
      <c r="K105" s="12">
        <f t="shared" si="17"/>
        <v>1.5494810357026556</v>
      </c>
      <c r="M105" s="12">
        <f t="shared" si="16"/>
        <v>1.4980779769480446</v>
      </c>
      <c r="O105">
        <f t="shared" si="12"/>
        <v>-5.0583925945480779</v>
      </c>
      <c r="P105">
        <f t="shared" si="13"/>
        <v>-4.4462574074645627</v>
      </c>
      <c r="R105">
        <f t="shared" si="14"/>
        <v>-47.184337271928129</v>
      </c>
      <c r="S105">
        <f t="shared" si="15"/>
        <v>31.471303927598843</v>
      </c>
    </row>
    <row r="106" spans="6:19" x14ac:dyDescent="0.25">
      <c r="F106" s="1">
        <v>0.35</v>
      </c>
      <c r="G106" s="1" t="s">
        <v>124</v>
      </c>
      <c r="H106">
        <v>1.4765291681184802</v>
      </c>
      <c r="J106" s="1" t="s">
        <v>124</v>
      </c>
      <c r="K106" s="12">
        <f t="shared" si="17"/>
        <v>1.5309136993820847</v>
      </c>
      <c r="M106" s="12">
        <f t="shared" si="16"/>
        <v>1.4798112896255402</v>
      </c>
      <c r="O106">
        <f t="shared" si="12"/>
        <v>-4.4396876622396579</v>
      </c>
      <c r="P106">
        <f t="shared" si="13"/>
        <v>-4.2721117823182526</v>
      </c>
      <c r="R106">
        <f t="shared" si="14"/>
        <v>128.23340711663124</v>
      </c>
      <c r="S106">
        <f t="shared" si="15"/>
        <v>54.205583197386581</v>
      </c>
    </row>
    <row r="107" spans="6:19" x14ac:dyDescent="0.25">
      <c r="F107" s="1">
        <v>0.35416666666666663</v>
      </c>
      <c r="G107" s="1" t="s">
        <v>125</v>
      </c>
      <c r="H107">
        <v>1.4652924699227539</v>
      </c>
      <c r="J107" s="1" t="s">
        <v>125</v>
      </c>
      <c r="K107" s="12">
        <f t="shared" si="17"/>
        <v>1.5121099316956093</v>
      </c>
      <c r="M107" s="12">
        <f t="shared" si="16"/>
        <v>1.4624770454287259</v>
      </c>
      <c r="O107">
        <f t="shared" si="12"/>
        <v>-3.9897808685761547</v>
      </c>
      <c r="P107">
        <f t="shared" si="13"/>
        <v>-3.9945442141530094</v>
      </c>
      <c r="R107">
        <f t="shared" si="14"/>
        <v>26.988158525387778</v>
      </c>
      <c r="S107">
        <f t="shared" si="15"/>
        <v>79.013028308588545</v>
      </c>
    </row>
    <row r="108" spans="6:19" x14ac:dyDescent="0.25">
      <c r="F108" s="1">
        <v>0.35833333333333328</v>
      </c>
      <c r="G108" s="1" t="s">
        <v>126</v>
      </c>
      <c r="H108">
        <v>1.4432809942136791</v>
      </c>
      <c r="J108" s="1" t="s">
        <v>126</v>
      </c>
      <c r="K108" s="12">
        <f t="shared" si="17"/>
        <v>1.4934339438972204</v>
      </c>
      <c r="M108" s="12">
        <f t="shared" si="16"/>
        <v>1.4465234211742652</v>
      </c>
      <c r="O108">
        <f t="shared" si="12"/>
        <v>-4.2147863411947606</v>
      </c>
      <c r="P108">
        <f t="shared" si="13"/>
        <v>-3.6136698797466837</v>
      </c>
      <c r="R108">
        <f t="shared" si="14"/>
        <v>155.17578776405367</v>
      </c>
      <c r="S108">
        <f t="shared" si="15"/>
        <v>101.89252381071799</v>
      </c>
    </row>
    <row r="109" spans="6:19" x14ac:dyDescent="0.25">
      <c r="F109" s="1">
        <v>0.36249999999999999</v>
      </c>
      <c r="G109" s="1" t="s">
        <v>127</v>
      </c>
      <c r="H109">
        <v>1.4301692504127974</v>
      </c>
      <c r="J109" s="1" t="s">
        <v>127</v>
      </c>
      <c r="K109" s="12">
        <f t="shared" si="17"/>
        <v>1.475127268356867</v>
      </c>
      <c r="M109" s="12">
        <f t="shared" si="16"/>
        <v>1.4323631297641701</v>
      </c>
      <c r="O109">
        <f t="shared" si="12"/>
        <v>-2.696649303875712</v>
      </c>
      <c r="P109">
        <f t="shared" si="13"/>
        <v>-3.1454398490636959</v>
      </c>
      <c r="R109">
        <f t="shared" si="14"/>
        <v>256.41947536116948</v>
      </c>
      <c r="S109">
        <f t="shared" si="15"/>
        <v>120.0999394823868</v>
      </c>
    </row>
    <row r="110" spans="6:19" x14ac:dyDescent="0.25">
      <c r="F110" s="1">
        <v>0.36666666666666659</v>
      </c>
      <c r="G110" s="1" t="s">
        <v>128</v>
      </c>
      <c r="H110">
        <v>1.4208089166813815</v>
      </c>
      <c r="J110" s="1" t="s">
        <v>128</v>
      </c>
      <c r="K110" s="12">
        <f t="shared" si="17"/>
        <v>1.457758148410047</v>
      </c>
      <c r="M110" s="12">
        <f t="shared" si="16"/>
        <v>1.4203114224320679</v>
      </c>
      <c r="O110">
        <f t="shared" si="12"/>
        <v>-2.0779573798516751</v>
      </c>
      <c r="P110">
        <f t="shared" si="13"/>
        <v>-2.6128370507267906</v>
      </c>
      <c r="R110">
        <f t="shared" si="14"/>
        <v>60.766252376673116</v>
      </c>
      <c r="S110">
        <f t="shared" si="15"/>
        <v>134.13544288385205</v>
      </c>
    </row>
    <row r="111" spans="6:19" x14ac:dyDescent="0.25">
      <c r="F111" s="1">
        <v>0.37083333333333324</v>
      </c>
      <c r="G111" s="1" t="s">
        <v>129</v>
      </c>
      <c r="H111">
        <v>1.4128529389140336</v>
      </c>
      <c r="J111" s="1" t="s">
        <v>129</v>
      </c>
      <c r="K111" s="12">
        <f t="shared" si="17"/>
        <v>1.442283329319173</v>
      </c>
      <c r="M111" s="12">
        <f t="shared" si="16"/>
        <v>1.4105894876747804</v>
      </c>
      <c r="O111">
        <f t="shared" si="12"/>
        <v>-2.1902638674034378</v>
      </c>
      <c r="P111">
        <f t="shared" si="13"/>
        <v>-2.0276444916982661</v>
      </c>
      <c r="R111">
        <f t="shared" si="14"/>
        <v>54.005996410975428</v>
      </c>
      <c r="S111">
        <f t="shared" si="15"/>
        <v>147.4207996554901</v>
      </c>
    </row>
    <row r="112" spans="6:19" x14ac:dyDescent="0.25">
      <c r="F112" s="1">
        <v>0.375</v>
      </c>
      <c r="G112" s="1" t="s">
        <v>130</v>
      </c>
      <c r="H112">
        <v>1.4025567177863527</v>
      </c>
      <c r="J112" s="1" t="s">
        <v>130</v>
      </c>
      <c r="K112" s="12">
        <f t="shared" si="17"/>
        <v>1.4290000462459149</v>
      </c>
      <c r="M112" s="12">
        <f t="shared" si="16"/>
        <v>1.4034143850012488</v>
      </c>
      <c r="O112">
        <f t="shared" si="12"/>
        <v>-1.6279074097602177</v>
      </c>
      <c r="P112">
        <f t="shared" si="13"/>
        <v>-1.3843303869310524</v>
      </c>
      <c r="R112">
        <f t="shared" si="14"/>
        <v>168.66505422314322</v>
      </c>
      <c r="S112">
        <f t="shared" si="15"/>
        <v>162.34659320086666</v>
      </c>
    </row>
    <row r="113" spans="6:19" x14ac:dyDescent="0.25">
      <c r="F113" s="1">
        <v>0.37916666666666654</v>
      </c>
      <c r="G113" s="1" t="s">
        <v>131</v>
      </c>
      <c r="H113">
        <v>1.3992870438326985</v>
      </c>
      <c r="J113" s="1" t="s">
        <v>131</v>
      </c>
      <c r="K113" s="12">
        <f t="shared" si="17"/>
        <v>1.4178075338663989</v>
      </c>
      <c r="M113" s="12">
        <f t="shared" si="16"/>
        <v>1.3990534011170217</v>
      </c>
      <c r="O113">
        <f t="shared" si="12"/>
        <v>-0.78472174887723056</v>
      </c>
      <c r="P113">
        <f t="shared" si="13"/>
        <v>-0.67475621502436389</v>
      </c>
      <c r="R113">
        <f t="shared" si="14"/>
        <v>128.18918511476426</v>
      </c>
      <c r="S113">
        <f t="shared" si="15"/>
        <v>177.64322405934681</v>
      </c>
    </row>
    <row r="114" spans="6:19" x14ac:dyDescent="0.25">
      <c r="F114" s="1">
        <v>0.38333333333333319</v>
      </c>
      <c r="G114" s="1" t="s">
        <v>132</v>
      </c>
      <c r="H114">
        <v>1.3960173698790426</v>
      </c>
      <c r="J114" s="1" t="s">
        <v>132</v>
      </c>
      <c r="K114" s="12">
        <f t="shared" si="17"/>
        <v>1.4088201276364618</v>
      </c>
      <c r="M114" s="12">
        <f t="shared" si="16"/>
        <v>1.3977914165427126</v>
      </c>
      <c r="O114">
        <f t="shared" si="12"/>
        <v>-0.55966420047051957</v>
      </c>
      <c r="P114">
        <f t="shared" si="13"/>
        <v>9.6029813563499128E-2</v>
      </c>
      <c r="R114">
        <f t="shared" si="14"/>
        <v>236.24541017461846</v>
      </c>
      <c r="S114">
        <f t="shared" si="15"/>
        <v>189.27820840408953</v>
      </c>
    </row>
    <row r="115" spans="6:19" x14ac:dyDescent="0.25">
      <c r="F115" s="1">
        <v>0.38750000000000001</v>
      </c>
      <c r="G115" s="1" t="s">
        <v>133</v>
      </c>
      <c r="H115">
        <v>1.3946231754954441</v>
      </c>
      <c r="J115" s="1" t="s">
        <v>133</v>
      </c>
      <c r="K115" s="12">
        <f t="shared" si="17"/>
        <v>1.402096817761123</v>
      </c>
      <c r="M115" s="12">
        <f t="shared" si="16"/>
        <v>1.3998536495633842</v>
      </c>
      <c r="O115">
        <f t="shared" si="12"/>
        <v>1.1839900025778902</v>
      </c>
      <c r="P115">
        <f t="shared" si="13"/>
        <v>0.90256218834302226</v>
      </c>
      <c r="R115">
        <f t="shared" si="14"/>
        <v>350.95650007728358</v>
      </c>
      <c r="S115">
        <f t="shared" si="15"/>
        <v>193.12450498979004</v>
      </c>
    </row>
    <row r="116" spans="6:19" x14ac:dyDescent="0.25">
      <c r="F116" s="1">
        <v>0.3916666666666665</v>
      </c>
      <c r="G116" s="1" t="s">
        <v>134</v>
      </c>
      <c r="H116">
        <v>1.4058839532338583</v>
      </c>
      <c r="J116" s="1" t="s">
        <v>134</v>
      </c>
      <c r="K116" s="12">
        <f t="shared" si="17"/>
        <v>1.398023246308949</v>
      </c>
      <c r="M116" s="12">
        <f t="shared" si="16"/>
        <v>1.4053127681122377</v>
      </c>
      <c r="O116">
        <f t="shared" si="12"/>
        <v>2.3649733001735584</v>
      </c>
      <c r="P116">
        <f t="shared" si="13"/>
        <v>1.7054006884784425</v>
      </c>
      <c r="R116">
        <f t="shared" si="14"/>
        <v>175.44898474302059</v>
      </c>
      <c r="S116">
        <f t="shared" si="15"/>
        <v>188.55097864995952</v>
      </c>
    </row>
    <row r="117" spans="6:19" x14ac:dyDescent="0.25">
      <c r="F117" s="1">
        <v>0.39583333333333315</v>
      </c>
      <c r="G117" s="1" t="s">
        <v>135</v>
      </c>
      <c r="H117">
        <v>1.4143312863302233</v>
      </c>
      <c r="J117" s="1" t="s">
        <v>135</v>
      </c>
      <c r="K117" s="12">
        <f t="shared" si="17"/>
        <v>1.3974544937942142</v>
      </c>
      <c r="M117" s="12">
        <f t="shared" si="16"/>
        <v>1.4140653219673709</v>
      </c>
      <c r="O117">
        <f t="shared" si="12"/>
        <v>2.64606487543639</v>
      </c>
      <c r="P117">
        <f t="shared" si="13"/>
        <v>2.4738203437593458</v>
      </c>
      <c r="R117">
        <f t="shared" si="14"/>
        <v>67.512449159423639</v>
      </c>
      <c r="S117">
        <f t="shared" si="15"/>
        <v>179.47092214873885</v>
      </c>
    </row>
    <row r="118" spans="6:19" x14ac:dyDescent="0.25">
      <c r="F118" s="1">
        <v>0.4</v>
      </c>
      <c r="G118" s="1" t="s">
        <v>136</v>
      </c>
      <c r="H118">
        <v>1.4279344938624954</v>
      </c>
      <c r="J118" s="1" t="s">
        <v>136</v>
      </c>
      <c r="K118" s="12">
        <f t="shared" si="17"/>
        <v>1.400712852528418</v>
      </c>
      <c r="M118" s="12">
        <f t="shared" si="16"/>
        <v>1.4259279376435661</v>
      </c>
      <c r="O118">
        <f t="shared" si="12"/>
        <v>2.9275770431687422</v>
      </c>
      <c r="P118">
        <f t="shared" si="13"/>
        <v>3.2009917063845643</v>
      </c>
      <c r="R118">
        <f t="shared" si="14"/>
        <v>87.77808545612568</v>
      </c>
      <c r="S118">
        <f t="shared" si="15"/>
        <v>170.14047792605854</v>
      </c>
    </row>
    <row r="119" spans="6:19" x14ac:dyDescent="0.25">
      <c r="F119" s="1">
        <v>0.40416666666666645</v>
      </c>
      <c r="G119" s="1" t="s">
        <v>137</v>
      </c>
      <c r="H119">
        <v>1.4387277616899627</v>
      </c>
      <c r="J119" s="1" t="s">
        <v>137</v>
      </c>
      <c r="K119" s="12">
        <f t="shared" si="17"/>
        <v>1.4074371945518225</v>
      </c>
      <c r="M119" s="12">
        <f t="shared" si="16"/>
        <v>1.4407402528539088</v>
      </c>
      <c r="O119">
        <f t="shared" si="12"/>
        <v>3.377548920904121</v>
      </c>
      <c r="P119">
        <f t="shared" si="13"/>
        <v>3.8916576598098662</v>
      </c>
      <c r="R119">
        <f t="shared" si="14"/>
        <v>195.67039903778848</v>
      </c>
      <c r="S119">
        <f t="shared" si="15"/>
        <v>160.56920287619479</v>
      </c>
    </row>
    <row r="120" spans="6:19" x14ac:dyDescent="0.25">
      <c r="F120" s="1">
        <v>0.4083333333333331</v>
      </c>
      <c r="G120" s="1" t="s">
        <v>138</v>
      </c>
      <c r="H120">
        <v>1.4560807348700289</v>
      </c>
      <c r="J120" s="1" t="s">
        <v>138</v>
      </c>
      <c r="K120" s="12">
        <f t="shared" si="17"/>
        <v>1.4170761229492164</v>
      </c>
      <c r="M120" s="12">
        <f t="shared" si="16"/>
        <v>1.4583584181419806</v>
      </c>
      <c r="O120">
        <f t="shared" si="12"/>
        <v>4.5581637018169738</v>
      </c>
      <c r="P120">
        <f t="shared" si="13"/>
        <v>4.5390683970195163</v>
      </c>
      <c r="R120">
        <f t="shared" si="14"/>
        <v>182.16682910724379</v>
      </c>
      <c r="S120">
        <f t="shared" si="15"/>
        <v>146.92078832638549</v>
      </c>
    </row>
    <row r="121" spans="6:19" x14ac:dyDescent="0.25">
      <c r="F121" s="1">
        <v>0.41249999999999998</v>
      </c>
      <c r="G121" s="1" t="s">
        <v>139</v>
      </c>
      <c r="H121">
        <v>1.4767124592051051</v>
      </c>
      <c r="J121" s="1" t="s">
        <v>139</v>
      </c>
      <c r="K121" s="12">
        <f t="shared" si="17"/>
        <v>1.4294580886531449</v>
      </c>
      <c r="M121" s="12">
        <f t="shared" si="16"/>
        <v>1.4785658228290723</v>
      </c>
      <c r="O121">
        <f t="shared" si="12"/>
        <v>4.8956058301311067</v>
      </c>
      <c r="P121">
        <f t="shared" si="13"/>
        <v>5.1159975625297083</v>
      </c>
      <c r="R121">
        <f t="shared" si="14"/>
        <v>188.98092244601162</v>
      </c>
      <c r="S121">
        <f t="shared" si="15"/>
        <v>125.23031506068857</v>
      </c>
    </row>
    <row r="122" spans="6:19" x14ac:dyDescent="0.25">
      <c r="F122" s="1">
        <v>0.41666666666666641</v>
      </c>
      <c r="G122" s="1" t="s">
        <v>140</v>
      </c>
      <c r="H122">
        <v>1.4968774501211213</v>
      </c>
      <c r="J122" s="1" t="s">
        <v>140</v>
      </c>
      <c r="K122" s="12">
        <f t="shared" si="17"/>
        <v>1.444582115659035</v>
      </c>
      <c r="M122" s="12">
        <f t="shared" si="16"/>
        <v>1.5009917311630614</v>
      </c>
      <c r="O122">
        <f t="shared" si="12"/>
        <v>6.1330047222004405</v>
      </c>
      <c r="P122">
        <f t="shared" si="13"/>
        <v>5.5826543558586117</v>
      </c>
      <c r="R122">
        <f t="shared" si="14"/>
        <v>222.71215064778019</v>
      </c>
      <c r="S122">
        <f t="shared" si="15"/>
        <v>94.752215848068943</v>
      </c>
    </row>
    <row r="123" spans="6:19" x14ac:dyDescent="0.25">
      <c r="F123" s="1">
        <v>0.42083333333333306</v>
      </c>
      <c r="G123" s="1" t="s">
        <v>141</v>
      </c>
      <c r="H123">
        <v>1.5278208318901072</v>
      </c>
      <c r="J123" s="1" t="s">
        <v>141</v>
      </c>
      <c r="K123" s="12">
        <f t="shared" si="17"/>
        <v>1.462552507305745</v>
      </c>
      <c r="M123" s="12">
        <f t="shared" si="16"/>
        <v>1.525087942461226</v>
      </c>
      <c r="O123">
        <f t="shared" si="12"/>
        <v>6.7515404188626018</v>
      </c>
      <c r="P123">
        <f t="shared" si="13"/>
        <v>5.9055993612636133</v>
      </c>
      <c r="R123">
        <f t="shared" si="14"/>
        <v>-40.491494403577818</v>
      </c>
      <c r="S123">
        <f t="shared" si="15"/>
        <v>59.528934031840656</v>
      </c>
    </row>
    <row r="124" spans="6:19" x14ac:dyDescent="0.25">
      <c r="F124" s="1">
        <v>0.42499999999999999</v>
      </c>
      <c r="G124" s="1" t="s">
        <v>142</v>
      </c>
      <c r="H124">
        <v>1.553140286944978</v>
      </c>
      <c r="J124" s="1" t="s">
        <v>142</v>
      </c>
      <c r="K124" s="12">
        <f t="shared" si="17"/>
        <v>1.4836178157434905</v>
      </c>
      <c r="M124" s="12">
        <f t="shared" si="16"/>
        <v>1.550205059173593</v>
      </c>
      <c r="O124">
        <f t="shared" si="12"/>
        <v>5.7955756021706355</v>
      </c>
      <c r="P124">
        <f t="shared" si="13"/>
        <v>6.0787288061239355</v>
      </c>
      <c r="R124">
        <f t="shared" si="14"/>
        <v>-101.21400823691511</v>
      </c>
      <c r="S124">
        <f t="shared" si="15"/>
        <v>26.220369143858022</v>
      </c>
    </row>
    <row r="125" spans="6:19" x14ac:dyDescent="0.25">
      <c r="F125" s="1">
        <v>0.42916666666666636</v>
      </c>
      <c r="G125" s="1" t="s">
        <v>143</v>
      </c>
      <c r="H125">
        <v>1.576117295241529</v>
      </c>
      <c r="J125" s="1" t="s">
        <v>143</v>
      </c>
      <c r="K125" s="12">
        <f t="shared" si="17"/>
        <v>1.5071592104617417</v>
      </c>
      <c r="M125" s="12">
        <f t="shared" si="16"/>
        <v>1.575744015845592</v>
      </c>
      <c r="O125">
        <f t="shared" si="12"/>
        <v>5.9080903502216175</v>
      </c>
      <c r="P125">
        <f t="shared" si="13"/>
        <v>6.1241024374624367</v>
      </c>
      <c r="R125">
        <f t="shared" si="14"/>
        <v>60.725401769288219</v>
      </c>
      <c r="S125">
        <f t="shared" si="15"/>
        <v>-0.84588120929819455</v>
      </c>
    </row>
    <row r="126" spans="6:19" x14ac:dyDescent="0.25">
      <c r="F126" s="1">
        <v>0.43333333333333302</v>
      </c>
      <c r="G126" s="1" t="s">
        <v>144</v>
      </c>
      <c r="H126">
        <v>1.602374373196823</v>
      </c>
      <c r="J126" s="1" t="s">
        <v>144</v>
      </c>
      <c r="K126" s="12">
        <f t="shared" si="17"/>
        <v>1.5320557821887322</v>
      </c>
      <c r="M126" s="12">
        <f t="shared" si="16"/>
        <v>1.6012392461524447</v>
      </c>
      <c r="O126">
        <f t="shared" si="12"/>
        <v>6.3016206169147022</v>
      </c>
      <c r="P126">
        <f t="shared" si="13"/>
        <v>6.0716797960464506</v>
      </c>
      <c r="R126">
        <f t="shared" si="14"/>
        <v>33.728111331597255</v>
      </c>
      <c r="S126">
        <f t="shared" si="15"/>
        <v>-20.972384591853974</v>
      </c>
    </row>
    <row r="127" spans="6:19" x14ac:dyDescent="0.25">
      <c r="F127" s="1">
        <v>0.4375</v>
      </c>
      <c r="G127" s="1" t="s">
        <v>145</v>
      </c>
      <c r="H127">
        <v>1.6286308003824868</v>
      </c>
      <c r="J127" s="1" t="s">
        <v>145</v>
      </c>
      <c r="K127" s="12">
        <f t="shared" si="17"/>
        <v>1.5577095876258937</v>
      </c>
      <c r="M127" s="12">
        <f t="shared" si="16"/>
        <v>1.6263413474793142</v>
      </c>
      <c r="O127">
        <f t="shared" si="12"/>
        <v>6.1891579446515843</v>
      </c>
      <c r="P127">
        <f t="shared" si="13"/>
        <v>5.94933256586366</v>
      </c>
      <c r="R127">
        <f t="shared" si="14"/>
        <v>-107.98207429129577</v>
      </c>
      <c r="S127">
        <f t="shared" si="15"/>
        <v>-33.933287271495381</v>
      </c>
    </row>
    <row r="128" spans="6:19" x14ac:dyDescent="0.25">
      <c r="F128" s="1">
        <v>0.44166666666666632</v>
      </c>
      <c r="G128" s="1" t="s">
        <v>146</v>
      </c>
      <c r="H128">
        <v>1.6539506894022526</v>
      </c>
      <c r="J128" s="1" t="s">
        <v>146</v>
      </c>
      <c r="K128" s="12">
        <f t="shared" si="17"/>
        <v>1.5837994882891451</v>
      </c>
      <c r="M128" s="12">
        <f t="shared" si="16"/>
        <v>1.6508170175346417</v>
      </c>
      <c r="O128">
        <f t="shared" si="12"/>
        <v>5.401769997820538</v>
      </c>
      <c r="P128">
        <f t="shared" si="13"/>
        <v>5.7889024021173121</v>
      </c>
      <c r="R128">
        <f t="shared" si="14"/>
        <v>-87.741917831212348</v>
      </c>
      <c r="S128">
        <f t="shared" si="15"/>
        <v>-38.998895665458903</v>
      </c>
    </row>
    <row r="129" spans="6:19" x14ac:dyDescent="0.25">
      <c r="F129" s="1">
        <v>0.44583333333333297</v>
      </c>
      <c r="G129" s="1" t="s">
        <v>147</v>
      </c>
      <c r="H129">
        <v>1.6736455503643226</v>
      </c>
      <c r="J129" s="1" t="s">
        <v>147</v>
      </c>
      <c r="K129" s="12">
        <f t="shared" si="17"/>
        <v>1.6097216386876381</v>
      </c>
      <c r="M129" s="12">
        <f t="shared" si="16"/>
        <v>1.6745822008302897</v>
      </c>
      <c r="O129">
        <f t="shared" si="12"/>
        <v>5.4579752960581507</v>
      </c>
      <c r="P129">
        <f t="shared" si="13"/>
        <v>5.6243417686515036</v>
      </c>
      <c r="R129">
        <f t="shared" si="14"/>
        <v>26.992846625686692</v>
      </c>
      <c r="S129">
        <f t="shared" si="15"/>
        <v>-36.895068942774543</v>
      </c>
    </row>
    <row r="130" spans="6:19" x14ac:dyDescent="0.25">
      <c r="F130" s="1">
        <v>0.45</v>
      </c>
      <c r="G130" s="1" t="s">
        <v>148</v>
      </c>
      <c r="H130">
        <v>1.6994338168694059</v>
      </c>
      <c r="J130" s="1" t="s">
        <v>148</v>
      </c>
      <c r="K130" s="12">
        <f t="shared" si="17"/>
        <v>1.6349218734048416</v>
      </c>
      <c r="M130" s="12">
        <f t="shared" ref="M130:M135" si="18">A_0*K130 + A_1*K131 + A_2*K132 + B_1*M131 + B_2*M132</f>
        <v>1.6976865322734063</v>
      </c>
      <c r="O130">
        <f t="shared" si="12"/>
        <v>5.6267103863679173</v>
      </c>
      <c r="P130">
        <f t="shared" si="13"/>
        <v>5.481443494260871</v>
      </c>
      <c r="R130">
        <f t="shared" si="14"/>
        <v>-26.997290437688701</v>
      </c>
      <c r="S130">
        <f t="shared" si="15"/>
        <v>-29.707927660578299</v>
      </c>
    </row>
    <row r="131" spans="6:19" x14ac:dyDescent="0.25">
      <c r="F131" s="1">
        <v>0.45416666666666627</v>
      </c>
      <c r="G131" s="1" t="s">
        <v>149</v>
      </c>
      <c r="H131">
        <v>1.7205348035840551</v>
      </c>
      <c r="J131" s="1" t="s">
        <v>149</v>
      </c>
      <c r="K131" s="12">
        <f t="shared" si="17"/>
        <v>1.6593649854532695</v>
      </c>
      <c r="M131" s="12">
        <f t="shared" si="18"/>
        <v>1.7202608966157968</v>
      </c>
      <c r="O131">
        <f t="shared" si="12"/>
        <v>5.2329978757440685</v>
      </c>
      <c r="P131">
        <f t="shared" si="13"/>
        <v>5.3767757048133404</v>
      </c>
      <c r="R131">
        <f t="shared" si="14"/>
        <v>-53.988820357658952</v>
      </c>
      <c r="S131">
        <f t="shared" si="15"/>
        <v>-19.078353150120432</v>
      </c>
    </row>
    <row r="132" spans="6:19" x14ac:dyDescent="0.25">
      <c r="F132" s="1">
        <v>0.45833333333333293</v>
      </c>
      <c r="G132" s="1" t="s">
        <v>150</v>
      </c>
      <c r="H132">
        <v>1.7430421325006042</v>
      </c>
      <c r="J132" s="1" t="s">
        <v>150</v>
      </c>
      <c r="K132" s="12">
        <f t="shared" ref="K132:K158" si="19">A_0*H132 + A_1*H131 + A_2*H130 + B_1*K131 + B_2*K130</f>
        <v>1.6830901106066603</v>
      </c>
      <c r="M132" s="12">
        <f t="shared" si="18"/>
        <v>1.7424929964801819</v>
      </c>
      <c r="O132">
        <f t="shared" si="12"/>
        <v>5.1768035500540943</v>
      </c>
      <c r="P132">
        <f t="shared" si="13"/>
        <v>5.3224572180098679</v>
      </c>
      <c r="R132">
        <f t="shared" si="14"/>
        <v>-47.220749185277725</v>
      </c>
      <c r="S132">
        <f t="shared" si="15"/>
        <v>-6.4368074557445745</v>
      </c>
    </row>
    <row r="133" spans="6:19" x14ac:dyDescent="0.25">
      <c r="F133" s="1">
        <v>0.46250000000000002</v>
      </c>
      <c r="G133" s="1" t="s">
        <v>151</v>
      </c>
      <c r="H133">
        <v>1.7636748331678413</v>
      </c>
      <c r="J133" s="1" t="s">
        <v>151</v>
      </c>
      <c r="K133" s="12">
        <f t="shared" si="19"/>
        <v>1.7060734394385677</v>
      </c>
      <c r="M133" s="12">
        <f t="shared" si="18"/>
        <v>1.7646147067658813</v>
      </c>
      <c r="O133">
        <f t="shared" si="12"/>
        <v>4.8394916325334405</v>
      </c>
      <c r="P133">
        <f t="shared" si="13"/>
        <v>5.3231356426821383</v>
      </c>
      <c r="R133">
        <f t="shared" si="14"/>
        <v>20.26407530266097</v>
      </c>
      <c r="S133">
        <f t="shared" si="15"/>
        <v>5.3899504248547618</v>
      </c>
    </row>
    <row r="134" spans="6:19" x14ac:dyDescent="0.25">
      <c r="F134" s="1">
        <v>0.46666666666666623</v>
      </c>
      <c r="G134" s="1" t="s">
        <v>152</v>
      </c>
      <c r="H134">
        <v>1.7833712294383828</v>
      </c>
      <c r="J134" s="1" t="s">
        <v>152</v>
      </c>
      <c r="K134" s="12">
        <f t="shared" si="19"/>
        <v>1.7282883461348451</v>
      </c>
      <c r="M134" s="12">
        <f t="shared" si="18"/>
        <v>1.7868524601691995</v>
      </c>
      <c r="O134">
        <f t="shared" si="12"/>
        <v>5.3456708442429441</v>
      </c>
      <c r="P134">
        <f t="shared" si="13"/>
        <v>5.3673734715503265</v>
      </c>
      <c r="R134">
        <f t="shared" si="14"/>
        <v>94.461562359761601</v>
      </c>
      <c r="S134">
        <f t="shared" si="15"/>
        <v>12.390664578094368</v>
      </c>
    </row>
    <row r="135" spans="6:19" x14ac:dyDescent="0.25">
      <c r="F135" s="1">
        <v>0.47083333333333288</v>
      </c>
      <c r="G135" s="1" t="s">
        <v>153</v>
      </c>
      <c r="H135">
        <v>1.8082220902031967</v>
      </c>
      <c r="J135" s="1" t="s">
        <v>153</v>
      </c>
      <c r="K135" s="12">
        <f t="shared" si="19"/>
        <v>1.7499398294093143</v>
      </c>
      <c r="M135" s="12">
        <f t="shared" si="18"/>
        <v>1.8093428190287981</v>
      </c>
      <c r="O135">
        <f t="shared" si="12"/>
        <v>5.6266713188647843</v>
      </c>
      <c r="P135">
        <f t="shared" si="13"/>
        <v>5.4263911808329244</v>
      </c>
      <c r="R135">
        <f t="shared" si="14"/>
        <v>94.4454587239548</v>
      </c>
      <c r="S135">
        <f t="shared" si="15"/>
        <v>12.043579636923356</v>
      </c>
    </row>
    <row r="136" spans="6:19" x14ac:dyDescent="0.25">
      <c r="F136" s="1">
        <v>0.47499999999999998</v>
      </c>
      <c r="G136" s="1" t="s">
        <v>154</v>
      </c>
      <c r="H136">
        <v>1.8302601570955916</v>
      </c>
      <c r="J136" s="1" t="s">
        <v>154</v>
      </c>
      <c r="K136" s="12">
        <f t="shared" si="19"/>
        <v>1.7715549598736957</v>
      </c>
      <c r="M136" s="12">
        <f t="shared" ref="M136:M156" si="20">A_0*K136 + A_1*K137 + A_2*K138 + B_1*M137 + B_2*M138</f>
        <v>1.8320723866761428</v>
      </c>
      <c r="O136">
        <f t="shared" si="12"/>
        <v>6.1327163336091894</v>
      </c>
      <c r="P136">
        <f t="shared" si="13"/>
        <v>5.4677366351913488</v>
      </c>
    </row>
    <row r="137" spans="6:19" x14ac:dyDescent="0.25">
      <c r="F137" s="1">
        <v>0.47916666666666619</v>
      </c>
      <c r="G137" s="1" t="s">
        <v>155</v>
      </c>
      <c r="H137">
        <v>1.8593280596499397</v>
      </c>
      <c r="J137" s="1" t="s">
        <v>155</v>
      </c>
      <c r="K137" s="12">
        <f t="shared" si="19"/>
        <v>1.7937132687232245</v>
      </c>
      <c r="M137" s="12">
        <f t="shared" si="20"/>
        <v>1.8549072909887259</v>
      </c>
    </row>
    <row r="138" spans="6:19" x14ac:dyDescent="0.25">
      <c r="F138" s="1">
        <f t="shared" ref="F138:F158" si="21">F137+1/240</f>
        <v>0.48333333333333284</v>
      </c>
      <c r="G138" s="1" t="s">
        <v>32</v>
      </c>
      <c r="H138" s="13">
        <f>TREND(H$131:H$137,$F$131:$F$137,$F138,TRUE)</f>
        <v>1.8776851971517978</v>
      </c>
      <c r="J138" s="1" t="s">
        <v>32</v>
      </c>
      <c r="K138" s="12">
        <f t="shared" si="19"/>
        <v>1.8166141003630805</v>
      </c>
      <c r="M138" s="12">
        <f t="shared" si="20"/>
        <v>1.8777078519949619</v>
      </c>
    </row>
    <row r="139" spans="6:19" x14ac:dyDescent="0.25">
      <c r="F139" s="1">
        <f t="shared" si="21"/>
        <v>0.48749999999999949</v>
      </c>
      <c r="G139" s="1" t="s">
        <v>32</v>
      </c>
      <c r="H139" s="13">
        <f t="shared" ref="H139:H158" si="22">TREND(H$131:H$137,$F$131:$F$137,$F139,TRUE)</f>
        <v>1.9003767355240473</v>
      </c>
      <c r="J139" s="1" t="s">
        <v>32</v>
      </c>
      <c r="K139" s="12">
        <f t="shared" si="19"/>
        <v>1.8397201421337428</v>
      </c>
      <c r="M139" s="12">
        <f t="shared" si="20"/>
        <v>1.9004232898010638</v>
      </c>
    </row>
    <row r="140" spans="6:19" x14ac:dyDescent="0.25">
      <c r="F140" s="1">
        <f t="shared" si="21"/>
        <v>0.49166666666666614</v>
      </c>
      <c r="G140" s="1" t="s">
        <v>32</v>
      </c>
      <c r="H140" s="13">
        <f t="shared" si="22"/>
        <v>1.9230682738962968</v>
      </c>
      <c r="J140" s="1" t="s">
        <v>32</v>
      </c>
      <c r="K140" s="12">
        <f t="shared" si="19"/>
        <v>1.8626336561407939</v>
      </c>
      <c r="M140" s="12">
        <f t="shared" si="20"/>
        <v>1.9230794867249039</v>
      </c>
    </row>
    <row r="141" spans="6:19" x14ac:dyDescent="0.25">
      <c r="F141" s="1">
        <f t="shared" si="21"/>
        <v>0.49583333333333279</v>
      </c>
      <c r="G141" s="1" t="s">
        <v>32</v>
      </c>
      <c r="H141" s="13">
        <f t="shared" si="22"/>
        <v>1.9457598122685458</v>
      </c>
      <c r="J141" s="1" t="s">
        <v>32</v>
      </c>
      <c r="K141" s="12">
        <f t="shared" si="19"/>
        <v>1.8854113567551853</v>
      </c>
      <c r="M141" s="12">
        <f t="shared" si="20"/>
        <v>1.9457222758230288</v>
      </c>
    </row>
    <row r="142" spans="6:19" x14ac:dyDescent="0.25">
      <c r="F142" s="1">
        <f t="shared" si="21"/>
        <v>0.49999999999999944</v>
      </c>
      <c r="G142" s="1" t="s">
        <v>32</v>
      </c>
      <c r="H142" s="13">
        <f t="shared" si="22"/>
        <v>1.9684513506407952</v>
      </c>
      <c r="J142" s="1" t="s">
        <v>32</v>
      </c>
      <c r="K142" s="12">
        <f t="shared" si="19"/>
        <v>1.9081069445562846</v>
      </c>
      <c r="M142" s="12">
        <f t="shared" si="20"/>
        <v>1.9683971359466104</v>
      </c>
    </row>
    <row r="143" spans="6:19" x14ac:dyDescent="0.25">
      <c r="F143" s="1">
        <f t="shared" si="21"/>
        <v>0.5041666666666661</v>
      </c>
      <c r="G143" s="1" t="s">
        <v>32</v>
      </c>
      <c r="H143" s="13">
        <f t="shared" si="22"/>
        <v>1.9911428890130447</v>
      </c>
      <c r="J143" s="1" t="s">
        <v>32</v>
      </c>
      <c r="K143" s="12">
        <f t="shared" si="19"/>
        <v>1.9307622284444825</v>
      </c>
      <c r="M143" s="12">
        <f t="shared" si="20"/>
        <v>1.991151234988354</v>
      </c>
    </row>
    <row r="144" spans="6:19" x14ac:dyDescent="0.25">
      <c r="F144" s="1">
        <f t="shared" si="21"/>
        <v>0.50833333333333275</v>
      </c>
      <c r="G144" s="1" t="s">
        <v>32</v>
      </c>
      <c r="H144" s="13">
        <f t="shared" si="22"/>
        <v>2.0138344273852944</v>
      </c>
      <c r="J144" s="1" t="s">
        <v>32</v>
      </c>
      <c r="K144" s="12">
        <f t="shared" si="19"/>
        <v>1.9534051653477231</v>
      </c>
      <c r="M144" s="12">
        <f t="shared" si="20"/>
        <v>2.0140328873939328</v>
      </c>
    </row>
    <row r="145" spans="6:13" x14ac:dyDescent="0.25">
      <c r="F145" s="1">
        <f t="shared" si="21"/>
        <v>0.5124999999999994</v>
      </c>
      <c r="G145" s="1" t="s">
        <v>32</v>
      </c>
      <c r="H145" s="13">
        <f t="shared" si="22"/>
        <v>2.0365259657575434</v>
      </c>
      <c r="J145" s="1" t="s">
        <v>32</v>
      </c>
      <c r="K145" s="12">
        <f t="shared" si="19"/>
        <v>1.9760516101513095</v>
      </c>
      <c r="M145" s="12">
        <f t="shared" si="20"/>
        <v>2.0370847418937323</v>
      </c>
    </row>
    <row r="146" spans="6:13" x14ac:dyDescent="0.25">
      <c r="F146" s="1">
        <f t="shared" si="21"/>
        <v>0.51666666666666605</v>
      </c>
      <c r="G146" s="1" t="s">
        <v>32</v>
      </c>
      <c r="H146" s="13">
        <f t="shared" si="22"/>
        <v>2.0592175041297924</v>
      </c>
      <c r="J146" s="1" t="s">
        <v>32</v>
      </c>
      <c r="K146" s="12">
        <f t="shared" si="19"/>
        <v>1.9987085109136888</v>
      </c>
      <c r="M146" s="12">
        <f t="shared" si="20"/>
        <v>2.0603271716078044</v>
      </c>
    </row>
    <row r="147" spans="6:13" x14ac:dyDescent="0.25">
      <c r="F147" s="1">
        <f t="shared" si="21"/>
        <v>0.5208333333333327</v>
      </c>
      <c r="G147" s="1" t="s">
        <v>32</v>
      </c>
      <c r="H147" s="13">
        <f t="shared" si="22"/>
        <v>2.0819090425020423</v>
      </c>
      <c r="J147" s="1" t="s">
        <v>32</v>
      </c>
      <c r="K147" s="12">
        <f t="shared" si="19"/>
        <v>2.0213771783585939</v>
      </c>
      <c r="M147" s="12">
        <f t="shared" si="20"/>
        <v>2.0837291685910504</v>
      </c>
    </row>
    <row r="148" spans="6:13" x14ac:dyDescent="0.25">
      <c r="F148" s="1">
        <f t="shared" si="21"/>
        <v>0.52499999999999936</v>
      </c>
      <c r="G148" s="1" t="s">
        <v>32</v>
      </c>
      <c r="H148" s="13">
        <f t="shared" si="22"/>
        <v>2.1046005808742914</v>
      </c>
      <c r="J148" s="1" t="s">
        <v>32</v>
      </c>
      <c r="K148" s="12">
        <f t="shared" si="19"/>
        <v>2.0440559554070505</v>
      </c>
      <c r="M148" s="12">
        <f t="shared" si="20"/>
        <v>2.107166285588006</v>
      </c>
    </row>
    <row r="149" spans="6:13" x14ac:dyDescent="0.25">
      <c r="F149" s="1">
        <f t="shared" si="21"/>
        <v>0.52916666666666601</v>
      </c>
      <c r="G149" s="1" t="s">
        <v>32</v>
      </c>
      <c r="H149" s="13">
        <f t="shared" si="22"/>
        <v>2.1272921192465404</v>
      </c>
      <c r="J149" s="1" t="s">
        <v>32</v>
      </c>
      <c r="K149" s="12">
        <f t="shared" si="19"/>
        <v>2.066742078928411</v>
      </c>
      <c r="M149" s="12">
        <f t="shared" si="20"/>
        <v>2.1303697128556349</v>
      </c>
    </row>
    <row r="150" spans="6:13" x14ac:dyDescent="0.25">
      <c r="F150" s="1">
        <f t="shared" si="21"/>
        <v>0.53333333333333266</v>
      </c>
      <c r="G150" s="1" t="s">
        <v>32</v>
      </c>
      <c r="H150" s="13">
        <f t="shared" si="22"/>
        <v>2.1499836576187903</v>
      </c>
      <c r="J150" s="1" t="s">
        <v>32</v>
      </c>
      <c r="K150" s="12">
        <f t="shared" si="19"/>
        <v>2.0894327907585284</v>
      </c>
      <c r="M150" s="12">
        <f t="shared" si="20"/>
        <v>2.1528782663926807</v>
      </c>
    </row>
    <row r="151" spans="6:13" x14ac:dyDescent="0.25">
      <c r="F151" s="1">
        <f t="shared" si="21"/>
        <v>0.53749999999999931</v>
      </c>
      <c r="G151" s="1" t="s">
        <v>32</v>
      </c>
      <c r="H151" s="13">
        <f t="shared" si="22"/>
        <v>2.1726751959910393</v>
      </c>
      <c r="J151" s="1" t="s">
        <v>32</v>
      </c>
      <c r="K151" s="12">
        <f t="shared" si="19"/>
        <v>2.1121258714084625</v>
      </c>
      <c r="M151" s="12">
        <f t="shared" si="20"/>
        <v>2.1740162901942686</v>
      </c>
    </row>
    <row r="152" spans="6:13" x14ac:dyDescent="0.25">
      <c r="F152" s="1">
        <f t="shared" si="21"/>
        <v>0.54166666666666596</v>
      </c>
      <c r="G152" s="1" t="s">
        <v>32</v>
      </c>
      <c r="H152" s="13">
        <f t="shared" si="22"/>
        <v>2.1953667343632883</v>
      </c>
      <c r="J152" s="1" t="s">
        <v>32</v>
      </c>
      <c r="K152" s="12">
        <f t="shared" si="19"/>
        <v>2.1348197921726908</v>
      </c>
      <c r="M152" s="12">
        <f t="shared" si="20"/>
        <v>2.1929345695705451</v>
      </c>
    </row>
    <row r="153" spans="6:13" x14ac:dyDescent="0.25">
      <c r="F153" s="1">
        <f t="shared" si="21"/>
        <v>0.54583333333333262</v>
      </c>
      <c r="G153" s="1" t="s">
        <v>32</v>
      </c>
      <c r="H153" s="13">
        <f t="shared" si="22"/>
        <v>2.2180582727355382</v>
      </c>
      <c r="J153" s="1" t="s">
        <v>32</v>
      </c>
      <c r="K153" s="12">
        <f t="shared" si="19"/>
        <v>2.1575136540179245</v>
      </c>
      <c r="M153" s="12">
        <f t="shared" si="20"/>
        <v>2.2087657258036337</v>
      </c>
    </row>
    <row r="154" spans="6:13" x14ac:dyDescent="0.25">
      <c r="F154" s="1">
        <f t="shared" si="21"/>
        <v>0.54999999999999927</v>
      </c>
      <c r="G154" s="1" t="s">
        <v>32</v>
      </c>
      <c r="H154" s="13">
        <f t="shared" si="22"/>
        <v>2.2407498111077873</v>
      </c>
      <c r="J154" s="1" t="s">
        <v>32</v>
      </c>
      <c r="K154" s="12">
        <f t="shared" si="19"/>
        <v>2.180207035742872</v>
      </c>
      <c r="M154" s="12">
        <f t="shared" si="20"/>
        <v>2.2209546999723662</v>
      </c>
    </row>
    <row r="155" spans="6:13" x14ac:dyDescent="0.25">
      <c r="F155" s="1">
        <f t="shared" si="21"/>
        <v>0.55416666666666592</v>
      </c>
      <c r="G155" s="1" t="s">
        <v>32</v>
      </c>
      <c r="H155" s="13">
        <f t="shared" si="22"/>
        <v>2.2634413494800363</v>
      </c>
      <c r="J155" s="1" t="s">
        <v>32</v>
      </c>
      <c r="K155" s="12">
        <f t="shared" si="19"/>
        <v>2.2028998279980376</v>
      </c>
      <c r="M155" s="12">
        <f t="shared" si="20"/>
        <v>2.2298194834692868</v>
      </c>
    </row>
    <row r="156" spans="6:13" x14ac:dyDescent="0.25">
      <c r="F156" s="1">
        <f t="shared" si="21"/>
        <v>0.55833333333333257</v>
      </c>
      <c r="G156" s="1" t="s">
        <v>32</v>
      </c>
      <c r="H156" s="13">
        <f t="shared" si="22"/>
        <v>2.2861328878522862</v>
      </c>
      <c r="J156" s="1" t="s">
        <v>32</v>
      </c>
      <c r="K156" s="12">
        <f t="shared" si="19"/>
        <v>2.2255920927731498</v>
      </c>
      <c r="M156" s="12">
        <f t="shared" si="20"/>
        <v>2.237363674227455</v>
      </c>
    </row>
    <row r="157" spans="6:13" x14ac:dyDescent="0.25">
      <c r="F157" s="1">
        <f t="shared" si="21"/>
        <v>0.56249999999999922</v>
      </c>
      <c r="G157" s="1" t="s">
        <v>32</v>
      </c>
      <c r="H157" s="13">
        <f t="shared" si="22"/>
        <v>2.3088244262245352</v>
      </c>
      <c r="J157" s="1" t="s">
        <v>32</v>
      </c>
      <c r="K157" s="12">
        <f t="shared" si="19"/>
        <v>2.2482839624614512</v>
      </c>
      <c r="M157" s="12">
        <f>K157</f>
        <v>2.2482839624614512</v>
      </c>
    </row>
    <row r="158" spans="6:13" x14ac:dyDescent="0.25">
      <c r="F158" s="1">
        <f t="shared" si="21"/>
        <v>0.56666666666666587</v>
      </c>
      <c r="G158" s="1" t="s">
        <v>32</v>
      </c>
      <c r="H158" s="13">
        <f t="shared" si="22"/>
        <v>2.3315159645967842</v>
      </c>
      <c r="J158" s="1" t="s">
        <v>32</v>
      </c>
      <c r="K158" s="12">
        <f t="shared" si="19"/>
        <v>2.2709755775957277</v>
      </c>
      <c r="M158" s="12">
        <f>K158</f>
        <v>2.2709755775957277</v>
      </c>
    </row>
    <row r="159" spans="6:13" x14ac:dyDescent="0.25">
      <c r="H159" s="13"/>
      <c r="M159" s="12"/>
    </row>
    <row r="160" spans="6:13" x14ac:dyDescent="0.25">
      <c r="H160" s="13"/>
      <c r="M160" s="12"/>
    </row>
    <row r="161" spans="8:13" x14ac:dyDescent="0.25">
      <c r="H161" s="13"/>
      <c r="M161" s="22"/>
    </row>
    <row r="162" spans="8:13" x14ac:dyDescent="0.25">
      <c r="H162" s="13"/>
      <c r="M162" s="22"/>
    </row>
    <row r="1222" spans="9:9" x14ac:dyDescent="0.25">
      <c r="I1222" s="13"/>
    </row>
    <row r="1223" spans="9:9" x14ac:dyDescent="0.25">
      <c r="I1223" s="13"/>
    </row>
    <row r="1224" spans="9:9" x14ac:dyDescent="0.25">
      <c r="I1224" s="13"/>
    </row>
    <row r="1225" spans="9:9" x14ac:dyDescent="0.25">
      <c r="I1225" s="13"/>
    </row>
    <row r="1226" spans="9:9" x14ac:dyDescent="0.25">
      <c r="I1226" s="13"/>
    </row>
    <row r="1227" spans="9:9" x14ac:dyDescent="0.25">
      <c r="I1227" s="13"/>
    </row>
    <row r="1228" spans="9:9" x14ac:dyDescent="0.25">
      <c r="I1228" s="13"/>
    </row>
    <row r="1229" spans="9:9" x14ac:dyDescent="0.25">
      <c r="I1229" s="13"/>
    </row>
    <row r="1230" spans="9:9" x14ac:dyDescent="0.25">
      <c r="I1230" s="13"/>
    </row>
    <row r="1231" spans="9:9" x14ac:dyDescent="0.25">
      <c r="I1231" s="13"/>
    </row>
    <row r="1232" spans="9:9" x14ac:dyDescent="0.25">
      <c r="I1232" s="13"/>
    </row>
    <row r="1233" spans="9:9" x14ac:dyDescent="0.25">
      <c r="I1233" s="13"/>
    </row>
    <row r="1234" spans="9:9" x14ac:dyDescent="0.25">
      <c r="I1234" s="13"/>
    </row>
    <row r="1235" spans="9:9" x14ac:dyDescent="0.25">
      <c r="I1235" s="13"/>
    </row>
    <row r="1236" spans="9:9" x14ac:dyDescent="0.25">
      <c r="I1236" s="13"/>
    </row>
    <row r="1237" spans="9:9" x14ac:dyDescent="0.25">
      <c r="I1237" s="13"/>
    </row>
    <row r="1238" spans="9:9" x14ac:dyDescent="0.25">
      <c r="I1238" s="13"/>
    </row>
    <row r="1239" spans="9:9" x14ac:dyDescent="0.25">
      <c r="I1239" s="13"/>
    </row>
    <row r="1240" spans="9:9" x14ac:dyDescent="0.25">
      <c r="I1240" s="13"/>
    </row>
    <row r="1241" spans="9:9" x14ac:dyDescent="0.25">
      <c r="I1241" s="13"/>
    </row>
    <row r="1242" spans="9:9" x14ac:dyDescent="0.25">
      <c r="I1242" s="13"/>
    </row>
  </sheetData>
  <phoneticPr fontId="0" type="noConversion"/>
  <pageMargins left="0.75" right="0.75" top="1" bottom="1" header="0.5" footer="0.5"/>
  <pageSetup orientation="portrait" horizontalDpi="4294967293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7" r:id="rId4" name="ScrollBar1">
          <controlPr defaultSize="0" autoLine="0" linkedCell="D2" r:id="rId5">
            <anchor moveWithCells="1">
              <from>
                <xdr:col>0</xdr:col>
                <xdr:colOff>19050</xdr:colOff>
                <xdr:row>1</xdr:row>
                <xdr:rowOff>0</xdr:rowOff>
              </from>
              <to>
                <xdr:col>1</xdr:col>
                <xdr:colOff>895350</xdr:colOff>
                <xdr:row>1</xdr:row>
                <xdr:rowOff>200025</xdr:rowOff>
              </to>
            </anchor>
          </controlPr>
        </control>
      </mc:Choice>
      <mc:Fallback>
        <control shapeId="10257" r:id="rId4" name="ScrollBar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L121"/>
  <sheetViews>
    <sheetView topLeftCell="C1" workbookViewId="0">
      <selection activeCell="O2" sqref="O2"/>
    </sheetView>
  </sheetViews>
  <sheetFormatPr defaultRowHeight="15.75" x14ac:dyDescent="0.25"/>
  <cols>
    <col min="1" max="2" width="9" style="7"/>
    <col min="3" max="3" width="10" style="7" customWidth="1"/>
    <col min="4" max="8" width="9" style="7"/>
  </cols>
  <sheetData>
    <row r="1" spans="1:11" ht="16.5" thickBot="1" x14ac:dyDescent="0.3">
      <c r="A1" s="27" t="s">
        <v>24</v>
      </c>
      <c r="B1" s="27" t="s">
        <v>23</v>
      </c>
      <c r="C1" s="27" t="s">
        <v>177</v>
      </c>
      <c r="D1" s="27" t="s">
        <v>176</v>
      </c>
      <c r="E1" s="27" t="s">
        <v>175</v>
      </c>
      <c r="F1" s="27" t="s">
        <v>174</v>
      </c>
      <c r="G1" s="27" t="s">
        <v>173</v>
      </c>
      <c r="H1" s="27" t="s">
        <v>161</v>
      </c>
      <c r="I1" s="29" t="s">
        <v>162</v>
      </c>
    </row>
    <row r="2" spans="1:11" ht="16.5" thickBot="1" x14ac:dyDescent="0.3">
      <c r="A2" s="7">
        <f>'10th Order'!A2</f>
        <v>0</v>
      </c>
      <c r="B2" s="7">
        <f>'10th Order'!B2</f>
        <v>120.78437599999999</v>
      </c>
      <c r="C2" s="7">
        <f>'10th Order'!C2</f>
        <v>119.05340321858949</v>
      </c>
      <c r="D2" s="7">
        <f>'4th Order'!C2</f>
        <v>118.66589764681567</v>
      </c>
      <c r="E2" s="7">
        <f>'3rd Order'!C2</f>
        <v>131.00446115429858</v>
      </c>
      <c r="F2" s="7">
        <f>'2nd Order'!C2</f>
        <v>131.07938864955497</v>
      </c>
      <c r="G2" s="7">
        <f>'1st Order'!C2</f>
        <v>167.01163107514628</v>
      </c>
      <c r="H2" s="30">
        <f>'10th Order'!AI22</f>
        <v>113.72516691499801</v>
      </c>
      <c r="I2" s="25">
        <v>8</v>
      </c>
    </row>
    <row r="3" spans="1:11" x14ac:dyDescent="0.25">
      <c r="H3" s="30"/>
      <c r="K3" t="s">
        <v>186</v>
      </c>
    </row>
    <row r="4" spans="1:11" x14ac:dyDescent="0.25">
      <c r="A4" s="7">
        <f>'10th Order'!A4</f>
        <v>8.3333333333333332E-3</v>
      </c>
      <c r="B4" s="7">
        <f>'10th Order'!B4</f>
        <v>134.71977200000001</v>
      </c>
      <c r="C4" s="7">
        <f>'10th Order'!C4</f>
        <v>130.22636559736401</v>
      </c>
      <c r="D4" s="7">
        <f>'4th Order'!C4</f>
        <v>130.1044896445448</v>
      </c>
      <c r="E4" s="7">
        <f>'3rd Order'!C4</f>
        <v>144.37253575028103</v>
      </c>
      <c r="F4" s="7">
        <f>'2nd Order'!C4</f>
        <v>145.43508837096243</v>
      </c>
      <c r="G4" s="7">
        <f>'1st Order'!C4</f>
        <v>184.76648915322261</v>
      </c>
      <c r="H4" s="30">
        <f>'10th Order'!AI24</f>
        <v>130.96642879988804</v>
      </c>
    </row>
    <row r="5" spans="1:11" x14ac:dyDescent="0.25">
      <c r="H5" s="30"/>
    </row>
    <row r="6" spans="1:11" x14ac:dyDescent="0.25">
      <c r="A6" s="7">
        <f>'10th Order'!A6</f>
        <v>1.6666666666666666E-2</v>
      </c>
      <c r="B6" s="7">
        <f>'10th Order'!B6</f>
        <v>142.60841600000001</v>
      </c>
      <c r="C6" s="7">
        <f>'10th Order'!C6</f>
        <v>145.0884301732861</v>
      </c>
      <c r="D6" s="7">
        <f>'4th Order'!C6</f>
        <v>145.73794739514057</v>
      </c>
      <c r="E6" s="7">
        <f>'3rd Order'!C6</f>
        <v>159.71088762041074</v>
      </c>
      <c r="F6" s="7">
        <f>'2nd Order'!C6</f>
        <v>161.65999094405822</v>
      </c>
      <c r="G6" s="7">
        <f>'1st Order'!C6</f>
        <v>202.67158193730515</v>
      </c>
      <c r="H6" s="30">
        <f>'10th Order'!AI26</f>
        <v>149.31433327944589</v>
      </c>
    </row>
    <row r="7" spans="1:11" x14ac:dyDescent="0.25">
      <c r="H7" s="30"/>
    </row>
    <row r="8" spans="1:11" x14ac:dyDescent="0.25">
      <c r="A8" s="7">
        <f>'10th Order'!A8</f>
        <v>2.4999999999999998E-2</v>
      </c>
      <c r="B8" s="7">
        <f>'10th Order'!B8</f>
        <v>161.53903700000001</v>
      </c>
      <c r="C8" s="7">
        <f>'10th Order'!C8</f>
        <v>163.42008215698783</v>
      </c>
      <c r="D8" s="7">
        <f>'4th Order'!C8</f>
        <v>165.31233705818639</v>
      </c>
      <c r="E8" s="7">
        <f>'3rd Order'!C8</f>
        <v>176.98285042808604</v>
      </c>
      <c r="F8" s="7">
        <f>'2nd Order'!C8</f>
        <v>179.63135760014688</v>
      </c>
      <c r="G8" s="7">
        <f>'1st Order'!C8</f>
        <v>220.53073748397009</v>
      </c>
      <c r="H8" s="30">
        <f>'10th Order'!AI28</f>
        <v>169.43532862517506</v>
      </c>
    </row>
    <row r="9" spans="1:11" x14ac:dyDescent="0.25">
      <c r="H9" s="30"/>
    </row>
    <row r="10" spans="1:11" x14ac:dyDescent="0.25">
      <c r="A10" s="7">
        <f>'10th Order'!A10</f>
        <v>3.3333333333333333E-2</v>
      </c>
      <c r="B10" s="7">
        <f>'10th Order'!B10</f>
        <v>181.52292600000001</v>
      </c>
      <c r="C10" s="7">
        <f>'10th Order'!C10</f>
        <v>185.3338838603178</v>
      </c>
      <c r="D10" s="7">
        <f>'4th Order'!C10</f>
        <v>188.17113413832496</v>
      </c>
      <c r="E10" s="7">
        <f>'3rd Order'!C10</f>
        <v>196.05522903566251</v>
      </c>
      <c r="F10" s="7">
        <f>'2nd Order'!C10</f>
        <v>199.14861623268257</v>
      </c>
      <c r="G10" s="7">
        <f>'1st Order'!C10</f>
        <v>238.14828714777951</v>
      </c>
      <c r="H10" s="30">
        <f>'10th Order'!AI30</f>
        <v>191.72012061892696</v>
      </c>
    </row>
    <row r="11" spans="1:11" x14ac:dyDescent="0.25">
      <c r="H11" s="30"/>
    </row>
    <row r="12" spans="1:11" x14ac:dyDescent="0.25">
      <c r="A12" s="7">
        <f>'10th Order'!A12</f>
        <v>4.1666666666666664E-2</v>
      </c>
      <c r="B12" s="7">
        <f>'10th Order'!B12</f>
        <v>211.05879400000001</v>
      </c>
      <c r="C12" s="7">
        <f>'10th Order'!C12</f>
        <v>210.94832811255981</v>
      </c>
      <c r="D12" s="7">
        <f>'4th Order'!C12</f>
        <v>213.35392122751691</v>
      </c>
      <c r="E12" s="7">
        <f>'3rd Order'!C12</f>
        <v>216.69410009094182</v>
      </c>
      <c r="F12" s="7">
        <f>'2nd Order'!C12</f>
        <v>219.93571948097434</v>
      </c>
      <c r="G12" s="7">
        <f>'1st Order'!C12</f>
        <v>255.33120936790735</v>
      </c>
      <c r="H12" s="30">
        <f>'10th Order'!AI32</f>
        <v>215.97134954640566</v>
      </c>
    </row>
    <row r="13" spans="1:11" x14ac:dyDescent="0.25">
      <c r="H13" s="30"/>
    </row>
    <row r="14" spans="1:11" x14ac:dyDescent="0.25">
      <c r="A14" s="7">
        <f>'10th Order'!A14</f>
        <v>4.9999999999999996E-2</v>
      </c>
      <c r="B14" s="7">
        <f>'10th Order'!B14</f>
        <v>244.3638</v>
      </c>
      <c r="C14" s="7">
        <f>'10th Order'!C14</f>
        <v>239.60518309654213</v>
      </c>
      <c r="D14" s="7">
        <f>'4th Order'!C14</f>
        <v>239.73090018546858</v>
      </c>
      <c r="E14" s="7">
        <f>'3rd Order'!C14</f>
        <v>238.56648862223</v>
      </c>
      <c r="F14" s="7">
        <f>'2nd Order'!C14</f>
        <v>241.6468881341049</v>
      </c>
      <c r="G14" s="7">
        <f>'1st Order'!C14</f>
        <v>271.8912444527524</v>
      </c>
      <c r="H14" s="30">
        <f>'10th Order'!AI34</f>
        <v>241.39054402708371</v>
      </c>
    </row>
    <row r="15" spans="1:11" x14ac:dyDescent="0.25">
      <c r="H15" s="30"/>
    </row>
    <row r="16" spans="1:11" x14ac:dyDescent="0.25">
      <c r="A16" s="7">
        <f>'10th Order'!A16</f>
        <v>5.8333333333333327E-2</v>
      </c>
      <c r="B16" s="7">
        <f>'10th Order'!B16</f>
        <v>269.167958</v>
      </c>
      <c r="C16" s="7">
        <f>'10th Order'!C16</f>
        <v>269.33278537354607</v>
      </c>
      <c r="D16" s="7">
        <f>'4th Order'!C16</f>
        <v>266.14975020315995</v>
      </c>
      <c r="E16" s="7">
        <f>'3rd Order'!C16</f>
        <v>261.24813456050379</v>
      </c>
      <c r="F16" s="7">
        <f>'2nd Order'!C16</f>
        <v>263.87555809703463</v>
      </c>
      <c r="G16" s="7">
        <f>'1st Order'!C16</f>
        <v>287.64695719251489</v>
      </c>
      <c r="H16" s="30">
        <f>'10th Order'!AI36</f>
        <v>266.85399527612049</v>
      </c>
    </row>
    <row r="17" spans="1:12" x14ac:dyDescent="0.25">
      <c r="H17" s="30"/>
    </row>
    <row r="18" spans="1:12" x14ac:dyDescent="0.25">
      <c r="A18" s="7">
        <f>'10th Order'!A18</f>
        <v>6.6666666666666666E-2</v>
      </c>
      <c r="B18" s="7">
        <f>'10th Order'!B18</f>
        <v>300.018259</v>
      </c>
      <c r="C18" s="7">
        <f>'10th Order'!C18</f>
        <v>297.19871164042286</v>
      </c>
      <c r="D18" s="7">
        <f>'4th Order'!C18</f>
        <v>291.57043239173277</v>
      </c>
      <c r="E18" s="7">
        <f>'3rd Order'!C18</f>
        <v>284.23713809179878</v>
      </c>
      <c r="F18" s="7">
        <f>'2nd Order'!C18</f>
        <v>286.16620744125225</v>
      </c>
      <c r="G18" s="7">
        <f>'1st Order'!C18</f>
        <v>302.42572470132319</v>
      </c>
      <c r="H18" s="30">
        <f>'10th Order'!AI38</f>
        <v>291.25615420119675</v>
      </c>
    </row>
    <row r="19" spans="1:12" x14ac:dyDescent="0.25">
      <c r="H19" s="30"/>
    </row>
    <row r="20" spans="1:12" x14ac:dyDescent="0.25">
      <c r="A20" s="7">
        <f>'10th Order'!A20</f>
        <v>7.4999999999999997E-2</v>
      </c>
      <c r="B20" s="7">
        <f>'10th Order'!B20</f>
        <v>320.00205599999998</v>
      </c>
      <c r="C20" s="7">
        <f>'10th Order'!C20</f>
        <v>320.54975838447365</v>
      </c>
      <c r="D20" s="7">
        <f>'4th Order'!C20</f>
        <v>315.16680956847586</v>
      </c>
      <c r="E20" s="7">
        <f>'3rd Order'!C20</f>
        <v>306.97285026266377</v>
      </c>
      <c r="F20" s="7">
        <f>'2nd Order'!C20</f>
        <v>308.02861174017517</v>
      </c>
      <c r="G20" s="7">
        <f>'1st Order'!C20</f>
        <v>316.06562770969487</v>
      </c>
      <c r="H20" s="30">
        <f>'10th Order'!AI40</f>
        <v>313.76032650839431</v>
      </c>
    </row>
    <row r="21" spans="1:12" x14ac:dyDescent="0.25">
      <c r="H21" s="30"/>
    </row>
    <row r="22" spans="1:12" x14ac:dyDescent="0.25">
      <c r="A22" s="7">
        <f>'10th Order'!A22</f>
        <v>8.3333333333333329E-2</v>
      </c>
      <c r="B22" s="7">
        <f>'10th Order'!B22</f>
        <v>335.07671800000003</v>
      </c>
      <c r="C22" s="7">
        <f>'10th Order'!C22</f>
        <v>338.38885953794767</v>
      </c>
      <c r="D22" s="7">
        <f>'4th Order'!C22</f>
        <v>336.38075544792622</v>
      </c>
      <c r="E22" s="7">
        <f>'3rd Order'!C22</f>
        <v>328.85898977338235</v>
      </c>
      <c r="F22" s="7">
        <f>'2nd Order'!C22</f>
        <v>328.95396659992633</v>
      </c>
      <c r="G22" s="7">
        <f>'1st Order'!C22</f>
        <v>328.41722458593682</v>
      </c>
      <c r="H22" s="30">
        <f>'10th Order'!AI42</f>
        <v>333.98335431072667</v>
      </c>
    </row>
    <row r="23" spans="1:12" x14ac:dyDescent="0.25">
      <c r="H23" s="30"/>
    </row>
    <row r="24" spans="1:12" x14ac:dyDescent="0.25">
      <c r="A24" s="7">
        <f>'10th Order'!A24</f>
        <v>9.166666666666666E-2</v>
      </c>
      <c r="B24" s="7">
        <f>'10th Order'!B24</f>
        <v>350.41452800000002</v>
      </c>
      <c r="C24" s="7">
        <f>'10th Order'!C24</f>
        <v>351.90358080006672</v>
      </c>
      <c r="D24" s="7">
        <f>'4th Order'!C24</f>
        <v>354.92350556312556</v>
      </c>
      <c r="E24" s="7">
        <f>'3rd Order'!C24</f>
        <v>349.2896502653216</v>
      </c>
      <c r="F24" s="7">
        <f>'2nd Order'!C24</f>
        <v>348.43223085024403</v>
      </c>
      <c r="G24" s="7">
        <f>'1st Order'!C24</f>
        <v>339.34518864993538</v>
      </c>
      <c r="H24" s="30">
        <f>'10th Order'!AI44</f>
        <v>351.95030074276428</v>
      </c>
    </row>
    <row r="25" spans="1:12" x14ac:dyDescent="0.25">
      <c r="H25" s="30"/>
    </row>
    <row r="26" spans="1:12" x14ac:dyDescent="0.25">
      <c r="A26" s="7">
        <f>'10th Order'!A26</f>
        <v>9.9999999999999992E-2</v>
      </c>
      <c r="B26" s="7">
        <f>'10th Order'!B26</f>
        <v>359.70537200000001</v>
      </c>
      <c r="C26" s="7">
        <f>'10th Order'!C26</f>
        <v>363.6777847521937</v>
      </c>
      <c r="D26" s="7">
        <f>'4th Order'!C26</f>
        <v>370.72871100510423</v>
      </c>
      <c r="E26" s="7">
        <f>'3rd Order'!C26</f>
        <v>367.67664105862724</v>
      </c>
      <c r="F26" s="7">
        <f>'2nd Order'!C26</f>
        <v>365.9699860345745</v>
      </c>
      <c r="G26" s="7">
        <f>'1st Order'!C26</f>
        <v>348.7297908405817</v>
      </c>
      <c r="H26" s="30">
        <f>'10th Order'!AI46</f>
        <v>367.87283495438146</v>
      </c>
    </row>
    <row r="27" spans="1:12" x14ac:dyDescent="0.25">
      <c r="H27" s="30"/>
    </row>
    <row r="28" spans="1:12" x14ac:dyDescent="0.25">
      <c r="A28" s="7">
        <f>'10th Order'!A28</f>
        <v>0.10833333333333332</v>
      </c>
      <c r="B28" s="7">
        <f>'10th Order'!B28</f>
        <v>374.42887300000001</v>
      </c>
      <c r="C28" s="7">
        <f>'10th Order'!C28</f>
        <v>376.03052653250597</v>
      </c>
      <c r="D28" s="7">
        <f>'4th Order'!C28</f>
        <v>383.87026692257047</v>
      </c>
      <c r="E28" s="7">
        <f>'3rd Order'!C28</f>
        <v>383.47649681128325</v>
      </c>
      <c r="F28" s="7">
        <f>'2nd Order'!C28</f>
        <v>381.10808020918341</v>
      </c>
      <c r="G28" s="7">
        <f>'1st Order'!C28</f>
        <v>356.46821149242089</v>
      </c>
      <c r="H28" s="30">
        <f>'10th Order'!AI48</f>
        <v>381.89675699451629</v>
      </c>
    </row>
    <row r="29" spans="1:12" x14ac:dyDescent="0.25">
      <c r="H29" s="30"/>
    </row>
    <row r="30" spans="1:12" x14ac:dyDescent="0.25">
      <c r="A30" s="7">
        <f>'10th Order'!A30</f>
        <v>0.11666666666666665</v>
      </c>
      <c r="B30" s="7">
        <f>'10th Order'!B30</f>
        <v>391.08218499999998</v>
      </c>
      <c r="C30" s="7">
        <f>'10th Order'!C30</f>
        <v>389.54978237150391</v>
      </c>
      <c r="D30" s="7">
        <f>'4th Order'!C30</f>
        <v>394.46398885864693</v>
      </c>
      <c r="E30" s="7">
        <f>'3rd Order'!C30</f>
        <v>396.21550702479476</v>
      </c>
      <c r="F30" s="7">
        <f>'2nd Order'!C30</f>
        <v>393.43832789140606</v>
      </c>
      <c r="G30" s="7">
        <f>'1st Order'!C30</f>
        <v>362.47566684942274</v>
      </c>
      <c r="H30" s="30">
        <f>'10th Order'!AI50</f>
        <v>393.90779054451042</v>
      </c>
    </row>
    <row r="31" spans="1:12" x14ac:dyDescent="0.25">
      <c r="H31" s="30"/>
    </row>
    <row r="32" spans="1:12" x14ac:dyDescent="0.25">
      <c r="A32" s="7">
        <f>'10th Order'!A32</f>
        <v>0.12499999999999999</v>
      </c>
      <c r="B32" s="7">
        <f>'10th Order'!B32</f>
        <v>401.24868700000002</v>
      </c>
      <c r="C32" s="7">
        <f>'10th Order'!C32</f>
        <v>402.75051741721182</v>
      </c>
      <c r="D32" s="7">
        <f>'4th Order'!C32</f>
        <v>402.57456981999383</v>
      </c>
      <c r="E32" s="7">
        <f>'3rd Order'!C32</f>
        <v>405.5112534575739</v>
      </c>
      <c r="F32" s="7">
        <f>'2nd Order'!C32</f>
        <v>402.6185731808539</v>
      </c>
      <c r="G32" s="7">
        <f>'1st Order'!C32</f>
        <v>366.68633797355506</v>
      </c>
      <c r="H32" s="30">
        <f>'10th Order'!AI52</f>
        <v>403.52218575453986</v>
      </c>
      <c r="L32" s="33"/>
    </row>
    <row r="33" spans="1:8" x14ac:dyDescent="0.25">
      <c r="H33" s="30"/>
    </row>
    <row r="34" spans="1:8" x14ac:dyDescent="0.25">
      <c r="A34" s="7">
        <f>'10th Order'!A34</f>
        <v>0.13333333333333333</v>
      </c>
      <c r="B34" s="7">
        <f>'10th Order'!B34</f>
        <v>413.78182199999998</v>
      </c>
      <c r="C34" s="7">
        <f>'10th Order'!C34</f>
        <v>412.99740092539577</v>
      </c>
      <c r="D34" s="7">
        <f>'4th Order'!C34</f>
        <v>408.14759591109726</v>
      </c>
      <c r="E34" s="7">
        <f>'3rd Order'!C34</f>
        <v>411.08939085152508</v>
      </c>
      <c r="F34" s="7">
        <f>'2nd Order'!C34</f>
        <v>408.38548814328794</v>
      </c>
      <c r="G34" s="7">
        <f>'1st Order'!C34</f>
        <v>369.05409187084229</v>
      </c>
      <c r="H34" s="30">
        <f>'10th Order'!AI54</f>
        <v>410.20750176930318</v>
      </c>
    </row>
    <row r="35" spans="1:8" x14ac:dyDescent="0.25">
      <c r="H35" s="30"/>
    </row>
    <row r="36" spans="1:8" x14ac:dyDescent="0.25">
      <c r="A36" s="7">
        <f>'10th Order'!A36</f>
        <v>0.14166666666666669</v>
      </c>
      <c r="B36" s="7">
        <f>'10th Order'!B36</f>
        <v>417.20044100000001</v>
      </c>
      <c r="C36" s="7">
        <f>'10th Order'!C36</f>
        <v>417.98962869870013</v>
      </c>
      <c r="D36" s="7">
        <f>'4th Order'!C36</f>
        <v>410.98107437020775</v>
      </c>
      <c r="E36" s="7">
        <f>'3rd Order'!C36</f>
        <v>412.79474328582774</v>
      </c>
      <c r="F36" s="7">
        <f>'2nd Order'!C36</f>
        <v>410.56457072215835</v>
      </c>
      <c r="G36" s="7">
        <f>'1st Order'!C36</f>
        <v>369.5529869341014</v>
      </c>
      <c r="H36" s="30">
        <f>'10th Order'!AI56</f>
        <v>413.35281464709033</v>
      </c>
    </row>
    <row r="37" spans="1:8" x14ac:dyDescent="0.25">
      <c r="H37" s="30"/>
    </row>
    <row r="38" spans="1:8" x14ac:dyDescent="0.25">
      <c r="A38" s="7">
        <f>'10th Order'!A38</f>
        <v>0.15000000000000005</v>
      </c>
      <c r="B38" s="7">
        <f>'10th Order'!B38</f>
        <v>426.49030900000002</v>
      </c>
      <c r="C38" s="7">
        <f>'10th Order'!C38</f>
        <v>416.81717889061571</v>
      </c>
      <c r="D38" s="7">
        <f>'4th Order'!C38</f>
        <v>410.74293517518595</v>
      </c>
      <c r="E38" s="7">
        <f>'3rd Order'!C38</f>
        <v>410.59618699955951</v>
      </c>
      <c r="F38" s="7">
        <f>'2nd Order'!C38</f>
        <v>409.07692177355426</v>
      </c>
      <c r="G38" s="7">
        <f>'1st Order'!C38</f>
        <v>368.17755716461886</v>
      </c>
      <c r="H38" s="30">
        <f>'10th Order'!AI58</f>
        <v>412.37241482989191</v>
      </c>
    </row>
    <row r="39" spans="1:8" x14ac:dyDescent="0.25">
      <c r="H39" s="30"/>
    </row>
    <row r="40" spans="1:8" x14ac:dyDescent="0.25">
      <c r="A40" s="7">
        <f>'10th Order'!A40</f>
        <v>0.15833333333333341</v>
      </c>
      <c r="B40" s="7">
        <f>'10th Order'!B40</f>
        <v>407.82225699999998</v>
      </c>
      <c r="C40" s="7">
        <f>'10th Order'!C40</f>
        <v>410.02097180348613</v>
      </c>
      <c r="D40" s="7">
        <f>'4th Order'!C40</f>
        <v>407.03178052966285</v>
      </c>
      <c r="E40" s="7">
        <f>'3rd Order'!C40</f>
        <v>404.58521794809735</v>
      </c>
      <c r="F40" s="7">
        <f>'2nd Order'!C40</f>
        <v>403.94251434337849</v>
      </c>
      <c r="G40" s="7">
        <f>'1st Order'!C40</f>
        <v>364.94287205877617</v>
      </c>
      <c r="H40" s="30">
        <f>'10th Order'!AI60</f>
        <v>406.94716637389394</v>
      </c>
    </row>
    <row r="41" spans="1:8" x14ac:dyDescent="0.25">
      <c r="H41" s="30"/>
    </row>
    <row r="42" spans="1:8" x14ac:dyDescent="0.25">
      <c r="A42" s="7">
        <f>'10th Order'!A42</f>
        <v>0.16666666666666677</v>
      </c>
      <c r="B42" s="7">
        <f>'10th Order'!B42</f>
        <v>396.691261</v>
      </c>
      <c r="C42" s="7">
        <f>'10th Order'!C42</f>
        <v>398.84367993864004</v>
      </c>
      <c r="D42" s="7">
        <f>'4th Order'!C42</f>
        <v>399.46946101564021</v>
      </c>
      <c r="E42" s="7">
        <f>'3rd Order'!C42</f>
        <v>394.96852411030528</v>
      </c>
      <c r="F42" s="7">
        <f>'2nd Order'!C42</f>
        <v>395.27981426474372</v>
      </c>
      <c r="G42" s="7">
        <f>'1st Order'!C42</f>
        <v>359.88437150349444</v>
      </c>
      <c r="H42" s="30">
        <f>'10th Order'!AI62</f>
        <v>397.23485574535243</v>
      </c>
    </row>
    <row r="43" spans="1:8" x14ac:dyDescent="0.25">
      <c r="H43" s="30"/>
    </row>
    <row r="44" spans="1:8" x14ac:dyDescent="0.25">
      <c r="A44" s="7">
        <f>'10th Order'!A44</f>
        <v>0.17500000000000013</v>
      </c>
      <c r="B44" s="7">
        <f>'10th Order'!B44</f>
        <v>381.79121900000001</v>
      </c>
      <c r="C44" s="7">
        <f>'10th Order'!C44</f>
        <v>384.36088214349002</v>
      </c>
      <c r="D44" s="7">
        <f>'4th Order'!C44</f>
        <v>387.80744958351966</v>
      </c>
      <c r="E44" s="7">
        <f>'3rd Order'!C44</f>
        <v>382.05526530682704</v>
      </c>
      <c r="F44" s="7">
        <f>'2nd Order'!C44</f>
        <v>383.30176325024621</v>
      </c>
      <c r="G44" s="7">
        <f>'1st Order'!C44</f>
        <v>353.05747748941667</v>
      </c>
      <c r="H44" s="30">
        <f>'10th Order'!AI64</f>
        <v>383.69320216439706</v>
      </c>
    </row>
    <row r="45" spans="1:8" x14ac:dyDescent="0.25">
      <c r="H45" s="30"/>
    </row>
    <row r="46" spans="1:8" x14ac:dyDescent="0.25">
      <c r="A46" s="7">
        <f>'10th Order'!A46</f>
        <v>0.18333333333333349</v>
      </c>
      <c r="B46" s="7">
        <f>'10th Order'!B46</f>
        <v>365.139769</v>
      </c>
      <c r="C46" s="7">
        <f>'10th Order'!C46</f>
        <v>367.10828711469838</v>
      </c>
      <c r="D46" s="7">
        <f>'4th Order'!C46</f>
        <v>372.02568834177146</v>
      </c>
      <c r="E46" s="7">
        <f>'3rd Order'!C46</f>
        <v>366.24007783911986</v>
      </c>
      <c r="F46" s="7">
        <f>'2nd Order'!C46</f>
        <v>368.308287321291</v>
      </c>
      <c r="G46" s="7">
        <f>'1st Order'!C46</f>
        <v>344.53698689598036</v>
      </c>
      <c r="H46" s="30">
        <f>'10th Order'!AI66</f>
        <v>366.85083865299271</v>
      </c>
    </row>
    <row r="47" spans="1:8" x14ac:dyDescent="0.25">
      <c r="H47" s="30"/>
    </row>
    <row r="48" spans="1:8" x14ac:dyDescent="0.25">
      <c r="A48" s="7">
        <f>'10th Order'!A48</f>
        <v>0.19166666666666685</v>
      </c>
      <c r="B48" s="7">
        <f>'10th Order'!B48</f>
        <v>348.74890399999998</v>
      </c>
      <c r="C48" s="7">
        <f>'10th Order'!C48</f>
        <v>347.31627915155917</v>
      </c>
      <c r="D48" s="7">
        <f>'4th Order'!C48</f>
        <v>352.40323032643664</v>
      </c>
      <c r="E48" s="7">
        <f>'3rd Order'!C48</f>
        <v>347.98304508328636</v>
      </c>
      <c r="F48" s="7">
        <f>'2nd Order'!C48</f>
        <v>350.67563810649114</v>
      </c>
      <c r="G48" s="7">
        <f>'1st Order'!C48</f>
        <v>334.41625200115448</v>
      </c>
      <c r="H48" s="30">
        <f>'10th Order'!AI68</f>
        <v>347.26202484540102</v>
      </c>
    </row>
    <row r="49" spans="1:8" x14ac:dyDescent="0.25">
      <c r="H49" s="30"/>
    </row>
    <row r="50" spans="1:8" x14ac:dyDescent="0.25">
      <c r="A50" s="7">
        <f>'10th Order'!A50</f>
        <v>0.20000000000000021</v>
      </c>
      <c r="B50" s="7">
        <f>'10th Order'!B50</f>
        <v>322.98217499999998</v>
      </c>
      <c r="C50" s="7">
        <f>'10th Order'!C50</f>
        <v>325.37561921761306</v>
      </c>
      <c r="D50" s="7">
        <f>'4th Order'!C50</f>
        <v>329.54451533950794</v>
      </c>
      <c r="E50" s="7">
        <f>'3rd Order'!C50</f>
        <v>327.7879942471576</v>
      </c>
      <c r="F50" s="7">
        <f>'2nd Order'!C50</f>
        <v>330.84300600826236</v>
      </c>
      <c r="G50" s="7">
        <f>'1st Order'!C50</f>
        <v>322.80615769434718</v>
      </c>
      <c r="H50" s="30">
        <f>'10th Order'!AI70</f>
        <v>325.60340596805401</v>
      </c>
    </row>
    <row r="51" spans="1:8" x14ac:dyDescent="0.25">
      <c r="H51" s="30"/>
    </row>
    <row r="52" spans="1:8" x14ac:dyDescent="0.25">
      <c r="A52" s="7">
        <f>'10th Order'!A52</f>
        <v>0.20833333333333356</v>
      </c>
      <c r="B52" s="7">
        <f>'10th Order'!B52</f>
        <v>303.34911099999999</v>
      </c>
      <c r="C52" s="7">
        <f>'10th Order'!C52</f>
        <v>302.05558235012501</v>
      </c>
      <c r="D52" s="7">
        <f>'4th Order'!C52</f>
        <v>304.35273609550126</v>
      </c>
      <c r="E52" s="7">
        <f>'3rd Order'!C52</f>
        <v>306.18048933920232</v>
      </c>
      <c r="F52" s="7">
        <f>'2nd Order'!C52</f>
        <v>309.29695681149371</v>
      </c>
      <c r="G52" s="7">
        <f>'1st Order'!C52</f>
        <v>309.83390659835118</v>
      </c>
      <c r="H52" s="30">
        <f>'10th Order'!AI72</f>
        <v>302.62146226910301</v>
      </c>
    </row>
    <row r="53" spans="1:8" x14ac:dyDescent="0.25">
      <c r="H53" s="30"/>
    </row>
    <row r="54" spans="1:8" x14ac:dyDescent="0.25">
      <c r="A54" s="7">
        <f>'10th Order'!A54</f>
        <v>0.21666666666666692</v>
      </c>
      <c r="B54" s="7">
        <f>'10th Order'!B54</f>
        <v>283.19023700000002</v>
      </c>
      <c r="C54" s="7">
        <f>'10th Order'!C54</f>
        <v>278.29567476407311</v>
      </c>
      <c r="D54" s="7">
        <f>'4th Order'!C54</f>
        <v>277.95113599375662</v>
      </c>
      <c r="E54" s="7">
        <f>'3rd Order'!C54</f>
        <v>283.68679619249042</v>
      </c>
      <c r="F54" s="7">
        <f>'2nd Order'!C54</f>
        <v>286.55433214349182</v>
      </c>
      <c r="G54" s="7">
        <f>'1st Order'!C54</f>
        <v>295.64162541079321</v>
      </c>
      <c r="H54" s="30">
        <f>'10th Order'!AI74</f>
        <v>278.96426795856081</v>
      </c>
    </row>
    <row r="55" spans="1:8" x14ac:dyDescent="0.25">
      <c r="H55" s="30"/>
    </row>
    <row r="56" spans="1:8" x14ac:dyDescent="0.25">
      <c r="A56" s="7">
        <f>'10th Order'!A56</f>
        <v>0.22500000000000028</v>
      </c>
      <c r="B56" s="7">
        <f>'10th Order'!B56</f>
        <v>259.43916300000001</v>
      </c>
      <c r="C56" s="7">
        <f>'10th Order'!C56</f>
        <v>254.79662115801824</v>
      </c>
      <c r="D56" s="7">
        <f>'4th Order'!C56</f>
        <v>251.56257032729198</v>
      </c>
      <c r="E56" s="7">
        <f>'3rd Order'!C56</f>
        <v>260.81491122751152</v>
      </c>
      <c r="F56" s="7">
        <f>'2nd Order'!C56</f>
        <v>263.14431547665811</v>
      </c>
      <c r="G56" s="7">
        <f>'1st Order'!C56</f>
        <v>280.38480773429035</v>
      </c>
      <c r="H56" s="30">
        <f>'10th Order'!AI76</f>
        <v>255.17952732664273</v>
      </c>
    </row>
    <row r="57" spans="1:8" x14ac:dyDescent="0.25">
      <c r="H57" s="30"/>
    </row>
    <row r="58" spans="1:8" x14ac:dyDescent="0.25">
      <c r="A58" s="7">
        <f>'10th Order'!A58</f>
        <v>0.23333333333333364</v>
      </c>
      <c r="B58" s="7">
        <f>'10th Order'!B58</f>
        <v>238.841758</v>
      </c>
      <c r="C58" s="7">
        <f>'10th Order'!C58</f>
        <v>231.80548877242904</v>
      </c>
      <c r="D58" s="7">
        <f>'4th Order'!C58</f>
        <v>226.36555792621533</v>
      </c>
      <c r="E58" s="7">
        <f>'3rd Order'!C58</f>
        <v>238.03849293189108</v>
      </c>
      <c r="F58" s="7">
        <f>'2nd Order'!C58</f>
        <v>239.59039648037898</v>
      </c>
      <c r="G58" s="7">
        <f>'1st Order'!C58</f>
        <v>264.230610455999</v>
      </c>
      <c r="H58" s="30">
        <f>'10th Order'!AI78</f>
        <v>231.81013612246977</v>
      </c>
    </row>
    <row r="59" spans="1:8" x14ac:dyDescent="0.25">
      <c r="H59" s="30"/>
    </row>
    <row r="60" spans="1:8" x14ac:dyDescent="0.25">
      <c r="A60" s="7">
        <f>'10th Order'!A60</f>
        <v>0.241666666666667</v>
      </c>
      <c r="B60" s="7">
        <f>'10th Order'!B60</f>
        <v>209.919895</v>
      </c>
      <c r="C60" s="7">
        <f>'10th Order'!C60</f>
        <v>209.30986635373441</v>
      </c>
      <c r="D60" s="7">
        <f>'4th Order'!C60</f>
        <v>203.34991154497143</v>
      </c>
      <c r="E60" s="7">
        <f>'3rd Order'!C60</f>
        <v>215.7842402693901</v>
      </c>
      <c r="F60" s="7">
        <f>'2nd Order'!C60</f>
        <v>216.39296617518963</v>
      </c>
      <c r="G60" s="7">
        <f>'1st Order'!C60</f>
        <v>247.35602234178464</v>
      </c>
      <c r="H60" s="30">
        <f>'10th Order'!AI80</f>
        <v>209.42321244695322</v>
      </c>
    </row>
    <row r="61" spans="1:8" x14ac:dyDescent="0.25">
      <c r="H61" s="30"/>
    </row>
    <row r="62" spans="1:8" x14ac:dyDescent="0.25">
      <c r="A62" s="7">
        <f>'10th Order'!A62</f>
        <v>0.25000000000000033</v>
      </c>
      <c r="B62" s="7">
        <f>'10th Order'!B62</f>
        <v>184.06393299999999</v>
      </c>
      <c r="C62" s="7">
        <f>'10th Order'!C62</f>
        <v>187.49935541017518</v>
      </c>
      <c r="D62" s="7">
        <f>'4th Order'!C62</f>
        <v>183.19594247874247</v>
      </c>
      <c r="E62" s="7">
        <f>'3rd Order'!C62</f>
        <v>194.42295430602175</v>
      </c>
      <c r="F62" s="7">
        <f>'2nd Order'!C62</f>
        <v>194.01324358840026</v>
      </c>
      <c r="G62" s="7">
        <f>'1st Order'!C62</f>
        <v>229.94592491026154</v>
      </c>
      <c r="H62" s="30">
        <f>'10th Order'!AI82</f>
        <v>188.62523638438125</v>
      </c>
    </row>
    <row r="63" spans="1:8" x14ac:dyDescent="0.25">
      <c r="H63" s="30"/>
    </row>
    <row r="64" spans="1:8" x14ac:dyDescent="0.25">
      <c r="A64" s="7">
        <f>'10th Order'!A64</f>
        <v>0.25833333333333364</v>
      </c>
      <c r="B64" s="7">
        <f>'10th Order'!B64</f>
        <v>160.749956</v>
      </c>
      <c r="C64" s="7">
        <f>'10th Order'!C64</f>
        <v>167.11331289657696</v>
      </c>
      <c r="D64" s="7">
        <f>'4th Order'!C64</f>
        <v>166.19795291745083</v>
      </c>
      <c r="E64" s="7">
        <f>'3rd Order'!C64</f>
        <v>174.26422674677218</v>
      </c>
      <c r="F64" s="7">
        <f>'2nd Order'!C64</f>
        <v>172.85917288968767</v>
      </c>
      <c r="G64" s="7">
        <f>'1st Order'!C64</f>
        <v>212.19106683218467</v>
      </c>
      <c r="H64" s="30">
        <f>'10th Order'!AI84</f>
        <v>170.01319942237495</v>
      </c>
    </row>
    <row r="65" spans="1:8" x14ac:dyDescent="0.25">
      <c r="H65" s="30"/>
    </row>
    <row r="66" spans="1:8" x14ac:dyDescent="0.25">
      <c r="A66" s="7">
        <f>'10th Order'!A66</f>
        <v>0.26666666666666694</v>
      </c>
      <c r="B66" s="7">
        <f>'10th Order'!B66</f>
        <v>147.253243</v>
      </c>
      <c r="C66" s="7">
        <f>'10th Order'!C66</f>
        <v>149.3534631173234</v>
      </c>
      <c r="D66" s="7">
        <f>'4th Order'!C66</f>
        <v>152.24575671493551</v>
      </c>
      <c r="E66" s="7">
        <f>'3rd Order'!C66</f>
        <v>155.55444717694689</v>
      </c>
      <c r="F66" s="7">
        <f>'2nd Order'!C66</f>
        <v>153.27384103381769</v>
      </c>
      <c r="G66" s="7">
        <f>'1st Order'!C66</f>
        <v>194.28597404810199</v>
      </c>
      <c r="H66" s="30">
        <f>'10th Order'!AI86</f>
        <v>153.95160202751271</v>
      </c>
    </row>
    <row r="67" spans="1:8" x14ac:dyDescent="0.25">
      <c r="H67" s="30"/>
    </row>
    <row r="68" spans="1:8" x14ac:dyDescent="0.25">
      <c r="A68" s="7">
        <f>'10th Order'!A68</f>
        <v>0.27500000000000024</v>
      </c>
      <c r="B68" s="7">
        <f>'10th Order'!B68</f>
        <v>139.71490499999999</v>
      </c>
      <c r="C68" s="7">
        <f>'10th Order'!C68</f>
        <v>135.34575248080156</v>
      </c>
      <c r="D68" s="7">
        <f>'4th Order'!C68</f>
        <v>140.86845736964014</v>
      </c>
      <c r="E68" s="7">
        <f>'3rd Order'!C68</f>
        <v>138.47762950153003</v>
      </c>
      <c r="F68" s="7">
        <f>'2nd Order'!C68</f>
        <v>135.52685367427182</v>
      </c>
      <c r="G68" s="7">
        <f>'1st Order'!C68</f>
        <v>176.42681850143759</v>
      </c>
      <c r="H68" s="30">
        <f>'10th Order'!AI88</f>
        <v>140.40836075345811</v>
      </c>
    </row>
    <row r="69" spans="1:8" x14ac:dyDescent="0.25">
      <c r="H69" s="30"/>
    </row>
    <row r="70" spans="1:8" x14ac:dyDescent="0.25">
      <c r="A70" s="7">
        <f>'10th Order'!A70</f>
        <v>0.28333333333333355</v>
      </c>
      <c r="B70" s="7">
        <f>'10th Order'!B70</f>
        <v>123.589296</v>
      </c>
      <c r="C70" s="7">
        <f>'10th Order'!C70</f>
        <v>125.46089591901971</v>
      </c>
      <c r="D70" s="7">
        <f>'4th Order'!C70</f>
        <v>131.33427188901851</v>
      </c>
      <c r="E70" s="7">
        <f>'3rd Order'!C70</f>
        <v>123.15844007947537</v>
      </c>
      <c r="F70" s="7">
        <f>'2nd Order'!C70</f>
        <v>119.8089764656456</v>
      </c>
      <c r="G70" s="7">
        <f>'1st Order'!C70</f>
        <v>158.8092688376278</v>
      </c>
      <c r="H70" s="30">
        <f>'10th Order'!AI90</f>
        <v>129.07485752648762</v>
      </c>
    </row>
    <row r="71" spans="1:8" x14ac:dyDescent="0.25">
      <c r="H71" s="30"/>
    </row>
    <row r="72" spans="1:8" x14ac:dyDescent="0.25">
      <c r="A72" s="7">
        <f>'10th Order'!A72</f>
        <v>0.29166666666666685</v>
      </c>
      <c r="B72" s="7">
        <f>'10th Order'!B72</f>
        <v>116.840191</v>
      </c>
      <c r="C72" s="7">
        <f>'10th Order'!C72</f>
        <v>118.92126907800456</v>
      </c>
      <c r="D72" s="7">
        <f>'4th Order'!C72</f>
        <v>122.79061466667952</v>
      </c>
      <c r="E72" s="7">
        <f>'3rd Order'!C72</f>
        <v>109.66676988577457</v>
      </c>
      <c r="F72" s="7">
        <f>'2nd Order'!C72</f>
        <v>106.23020556895021</v>
      </c>
      <c r="G72" s="7">
        <f>'1st Order'!C72</f>
        <v>141.6263466175001</v>
      </c>
      <c r="H72" s="30">
        <f>'10th Order'!AI92</f>
        <v>119.44646478191545</v>
      </c>
    </row>
    <row r="73" spans="1:8" x14ac:dyDescent="0.25">
      <c r="H73" s="30"/>
    </row>
    <row r="74" spans="1:8" x14ac:dyDescent="0.25">
      <c r="A74" s="7">
        <f>'10th Order'!A74</f>
        <v>0.30000000000000016</v>
      </c>
      <c r="B74" s="7">
        <f>'10th Order'!B74</f>
        <v>111.75628399999999</v>
      </c>
      <c r="C74" s="7">
        <f>'10th Order'!C74</f>
        <v>113.96080093502935</v>
      </c>
      <c r="D74" s="7">
        <f>'4th Order'!C74</f>
        <v>114.42161341219182</v>
      </c>
      <c r="E74" s="7">
        <f>'3rd Order'!C74</f>
        <v>98.023226918395594</v>
      </c>
      <c r="F74" s="7">
        <f>'2nd Order'!C74</f>
        <v>94.821281481922142</v>
      </c>
      <c r="G74" s="7">
        <f>'1st Order'!C74</f>
        <v>125.06631153265538</v>
      </c>
      <c r="H74" s="30">
        <f>'10th Order'!AI94</f>
        <v>110.84177353893247</v>
      </c>
    </row>
    <row r="75" spans="1:8" x14ac:dyDescent="0.25">
      <c r="H75" s="30"/>
    </row>
    <row r="76" spans="1:8" x14ac:dyDescent="0.25">
      <c r="A76" s="7">
        <f>'10th Order'!A76</f>
        <v>0.30833333333333346</v>
      </c>
      <c r="B76" s="7">
        <f>'10th Order'!B76</f>
        <v>103.167883</v>
      </c>
      <c r="C76" s="7">
        <f>'10th Order'!C76</f>
        <v>108.47993666080124</v>
      </c>
      <c r="D76" s="7">
        <f>'4th Order'!C76</f>
        <v>105.59696913094854</v>
      </c>
      <c r="E76" s="7">
        <f>'3rd Order'!C76</f>
        <v>88.20502161177204</v>
      </c>
      <c r="F76" s="7">
        <f>'2nd Order'!C76</f>
        <v>85.53851077640816</v>
      </c>
      <c r="G76" s="7">
        <f>'1st Order'!C76</f>
        <v>109.31059879289263</v>
      </c>
      <c r="H76" s="30">
        <f>'10th Order'!AI96</f>
        <v>102.53319876472594</v>
      </c>
    </row>
    <row r="77" spans="1:8" x14ac:dyDescent="0.25">
      <c r="H77" s="30"/>
    </row>
    <row r="78" spans="1:8" x14ac:dyDescent="0.25">
      <c r="A78" s="7">
        <f>'10th Order'!A78</f>
        <v>0.31666666666666676</v>
      </c>
      <c r="B78" s="7">
        <f>'10th Order'!B78</f>
        <v>102.11547</v>
      </c>
      <c r="C78" s="7">
        <f>'10th Order'!C78</f>
        <v>100.86184040820262</v>
      </c>
      <c r="D78" s="7">
        <f>'4th Order'!C78</f>
        <v>95.987206225322282</v>
      </c>
      <c r="E78" s="7">
        <f>'3rd Order'!C78</f>
        <v>80.151859698628826</v>
      </c>
      <c r="F78" s="7">
        <f>'2nd Order'!C78</f>
        <v>78.271617462053044</v>
      </c>
      <c r="G78" s="7">
        <f>'1st Order'!C78</f>
        <v>94.531831284084419</v>
      </c>
      <c r="H78" s="30">
        <f>'10th Order'!AI98</f>
        <v>93.891373422749268</v>
      </c>
    </row>
    <row r="79" spans="1:8" x14ac:dyDescent="0.25">
      <c r="H79" s="30"/>
    </row>
    <row r="80" spans="1:8" x14ac:dyDescent="0.25">
      <c r="A80" s="7">
        <f>'10th Order'!A80</f>
        <v>0.32500000000000007</v>
      </c>
      <c r="B80" s="7">
        <f>'10th Order'!B80</f>
        <v>90.108846999999997</v>
      </c>
      <c r="C80" s="7">
        <f>'10th Order'!C80</f>
        <v>90.553430962969998</v>
      </c>
      <c r="D80" s="7">
        <f>'4th Order'!C80</f>
        <v>85.625749908630198</v>
      </c>
      <c r="E80" s="7">
        <f>'3rd Order'!C80</f>
        <v>73.771622183584341</v>
      </c>
      <c r="F80" s="7">
        <f>'2nd Order'!C80</f>
        <v>72.854215734955304</v>
      </c>
      <c r="G80" s="7">
        <f>'1st Order'!C80</f>
        <v>80.891928275712957</v>
      </c>
      <c r="H80" s="30">
        <f>'10th Order'!AI100</f>
        <v>84.590762043367121</v>
      </c>
    </row>
    <row r="81" spans="1:8" x14ac:dyDescent="0.25">
      <c r="H81" s="30"/>
    </row>
    <row r="82" spans="1:8" x14ac:dyDescent="0.25">
      <c r="A82" s="7">
        <f>'10th Order'!A82</f>
        <v>0.33333333333333337</v>
      </c>
      <c r="B82" s="7">
        <f>'10th Order'!B82</f>
        <v>77.224704000000003</v>
      </c>
      <c r="C82" s="7">
        <f>'10th Order'!C82</f>
        <v>78.181306985891482</v>
      </c>
      <c r="D82" s="7">
        <f>'4th Order'!C82</f>
        <v>74.907046999423841</v>
      </c>
      <c r="E82" s="7">
        <f>'3rd Order'!C82</f>
        <v>68.945777641620396</v>
      </c>
      <c r="F82" s="7">
        <f>'2nd Order'!C82</f>
        <v>69.076384464725024</v>
      </c>
      <c r="G82" s="7">
        <f>'1st Order'!C82</f>
        <v>68.540331399470858</v>
      </c>
      <c r="H82" s="30">
        <f>'10th Order'!AI102</f>
        <v>74.793588916321781</v>
      </c>
    </row>
    <row r="83" spans="1:8" x14ac:dyDescent="0.25">
      <c r="H83" s="30"/>
    </row>
    <row r="84" spans="1:8" x14ac:dyDescent="0.25">
      <c r="A84" s="7">
        <f>'10th Order'!A84</f>
        <v>0.34166666666666667</v>
      </c>
      <c r="B84" s="7">
        <f>'10th Order'!B84</f>
        <v>69.42398</v>
      </c>
      <c r="C84" s="7">
        <f>'10th Order'!C84</f>
        <v>65.237865110629002</v>
      </c>
      <c r="D84" s="7">
        <f>'4th Order'!C84</f>
        <v>64.520654521143626</v>
      </c>
      <c r="E84" s="7">
        <f>'3rd Order'!C84</f>
        <v>65.534615676857626</v>
      </c>
      <c r="F84" s="7">
        <f>'2nd Order'!C84</f>
        <v>66.698735757815058</v>
      </c>
      <c r="G84" s="7">
        <f>'1st Order'!C84</f>
        <v>57.612367335472385</v>
      </c>
      <c r="H84" s="30">
        <f>'10th Order'!AI104</f>
        <v>65.129644429847133</v>
      </c>
    </row>
    <row r="85" spans="1:8" x14ac:dyDescent="0.25">
      <c r="H85" s="30"/>
    </row>
    <row r="86" spans="1:8" x14ac:dyDescent="0.25">
      <c r="A86" s="7">
        <f>'10th Order'!A86</f>
        <v>0.35</v>
      </c>
      <c r="B86" s="7">
        <f>'10th Order'!B86</f>
        <v>51.983325999999998</v>
      </c>
      <c r="C86" s="7">
        <f>'10th Order'!C86</f>
        <v>53.560492122032933</v>
      </c>
      <c r="D86" s="7">
        <f>'4th Order'!C86</f>
        <v>55.332056633791574</v>
      </c>
      <c r="E86" s="7">
        <f>'3rd Order'!C86</f>
        <v>63.382493214897721</v>
      </c>
      <c r="F86" s="7">
        <f>'2nd Order'!C86</f>
        <v>65.467309113674347</v>
      </c>
      <c r="G86" s="7">
        <f>'1st Order'!C86</f>
        <v>48.227765144826094</v>
      </c>
      <c r="H86" s="30">
        <f>'10th Order'!AI106</f>
        <v>56.52987470868441</v>
      </c>
    </row>
    <row r="87" spans="1:8" x14ac:dyDescent="0.25">
      <c r="H87" s="30"/>
    </row>
    <row r="88" spans="1:8" x14ac:dyDescent="0.25">
      <c r="A88" s="7">
        <f>'10th Order'!A88</f>
        <v>0.35833333333333328</v>
      </c>
      <c r="B88" s="7">
        <f>'10th Order'!B88</f>
        <v>49.440761999999999</v>
      </c>
      <c r="C88" s="7">
        <f>'10th Order'!C88</f>
        <v>44.839305142106568</v>
      </c>
      <c r="D88" s="7">
        <f>'4th Order'!C88</f>
        <v>48.230095102688153</v>
      </c>
      <c r="E88" s="7">
        <f>'3rd Order'!C88</f>
        <v>62.323333948135343</v>
      </c>
      <c r="F88" s="7">
        <f>'2nd Order'!C88</f>
        <v>65.128591672385554</v>
      </c>
      <c r="G88" s="7">
        <f>'1st Order'!C88</f>
        <v>40.48934449298693</v>
      </c>
      <c r="H88" s="30">
        <f>'10th Order'!AI108</f>
        <v>49.995686462046955</v>
      </c>
    </row>
    <row r="89" spans="1:8" x14ac:dyDescent="0.25">
      <c r="H89" s="30"/>
    </row>
    <row r="90" spans="1:8" x14ac:dyDescent="0.25">
      <c r="A90" s="7">
        <f>'10th Order'!A90</f>
        <v>0.36666666666666659</v>
      </c>
      <c r="B90" s="7">
        <f>'10th Order'!B90</f>
        <v>42.605051000000003</v>
      </c>
      <c r="C90" s="7">
        <f>'10th Order'!C90</f>
        <v>40.268776843554853</v>
      </c>
      <c r="D90" s="7">
        <f>'4th Order'!C90</f>
        <v>43.96674936337201</v>
      </c>
      <c r="E90" s="7">
        <f>'3rd Order'!C90</f>
        <v>62.186609204922384</v>
      </c>
      <c r="F90" s="7">
        <f>'2nd Order'!C90</f>
        <v>65.443965138078482</v>
      </c>
      <c r="G90" s="7">
        <f>'1st Order'!C90</f>
        <v>34.481889135985114</v>
      </c>
      <c r="H90" s="30">
        <f>'10th Order'!AI110</f>
        <v>46.318667576934018</v>
      </c>
    </row>
    <row r="91" spans="1:8" x14ac:dyDescent="0.25">
      <c r="H91" s="30"/>
    </row>
    <row r="92" spans="1:8" x14ac:dyDescent="0.25">
      <c r="A92" s="7">
        <f>'10th Order'!A92</f>
        <v>0.37499999999999989</v>
      </c>
      <c r="B92" s="7">
        <f>'10th Order'!B92</f>
        <v>39.712364000000001</v>
      </c>
      <c r="C92" s="7">
        <f>'10th Order'!C92</f>
        <v>40.337707725172429</v>
      </c>
      <c r="D92" s="7">
        <f>'4th Order'!C92</f>
        <v>43.016562058951884</v>
      </c>
      <c r="E92" s="7">
        <f>'3rd Order'!C92</f>
        <v>62.803956879319529</v>
      </c>
      <c r="F92" s="7">
        <f>'2nd Order'!C92</f>
        <v>66.202911086555218</v>
      </c>
      <c r="G92" s="7">
        <f>'1st Order'!C92</f>
        <v>30.271218011852767</v>
      </c>
      <c r="H92" s="30">
        <f>'10th Order'!AI112</f>
        <v>45.892689477745684</v>
      </c>
    </row>
    <row r="93" spans="1:8" x14ac:dyDescent="0.25">
      <c r="H93" s="30"/>
    </row>
    <row r="94" spans="1:8" x14ac:dyDescent="0.25">
      <c r="A94" s="7">
        <f>'10th Order'!A94</f>
        <v>0.38333333333333319</v>
      </c>
      <c r="B94" s="7">
        <f>'10th Order'!B94</f>
        <v>50.054340000000003</v>
      </c>
      <c r="C94" s="7">
        <f>'10th Order'!C94</f>
        <v>44.731888102981181</v>
      </c>
      <c r="D94" s="7">
        <f>'4th Order'!C94</f>
        <v>45.479979098847622</v>
      </c>
      <c r="E94" s="7">
        <f>'3rd Order'!C94</f>
        <v>64.016472448635682</v>
      </c>
      <c r="F94" s="7">
        <f>'2nd Order'!C94</f>
        <v>67.234367101426429</v>
      </c>
      <c r="G94" s="7">
        <f>'1st Order'!C94</f>
        <v>27.903464114565566</v>
      </c>
      <c r="H94" s="30">
        <f>'10th Order'!AI114</f>
        <v>48.584703400888074</v>
      </c>
    </row>
    <row r="95" spans="1:8" x14ac:dyDescent="0.25">
      <c r="H95" s="30"/>
    </row>
    <row r="96" spans="1:8" x14ac:dyDescent="0.25">
      <c r="A96" s="7">
        <f>'10th Order'!A96</f>
        <v>0.3916666666666665</v>
      </c>
      <c r="B96" s="7">
        <f>'10th Order'!B96</f>
        <v>50.142473000000003</v>
      </c>
      <c r="C96" s="7">
        <f>'10th Order'!C96</f>
        <v>52.386389940174027</v>
      </c>
      <c r="D96" s="7">
        <f>'4th Order'!C96</f>
        <v>51.047739664660611</v>
      </c>
      <c r="E96" s="7">
        <f>'3rd Order'!C96</f>
        <v>65.682547714028516</v>
      </c>
      <c r="F96" s="7">
        <f>'2nd Order'!C96</f>
        <v>68.415713805330299</v>
      </c>
      <c r="G96" s="7">
        <f>'1st Order'!C96</f>
        <v>27.404569051306368</v>
      </c>
      <c r="H96" s="30">
        <f>'10th Order'!AI116</f>
        <v>53.80530803686031</v>
      </c>
    </row>
    <row r="97" spans="1:8" x14ac:dyDescent="0.25">
      <c r="H97" s="30"/>
    </row>
    <row r="98" spans="1:8" x14ac:dyDescent="0.25">
      <c r="A98" s="7">
        <f>'10th Order'!A98</f>
        <v>0.3999999999999998</v>
      </c>
      <c r="B98" s="7">
        <f>'10th Order'!B98</f>
        <v>62.324570000000001</v>
      </c>
      <c r="C98" s="7">
        <f>'10th Order'!C98</f>
        <v>61.755884583464542</v>
      </c>
      <c r="D98" s="7">
        <f>'4th Order'!C98</f>
        <v>59.033388174788925</v>
      </c>
      <c r="E98" s="7">
        <f>'3rd Order'!C98</f>
        <v>67.685958868038526</v>
      </c>
      <c r="F98" s="7">
        <f>'2nd Order'!C98</f>
        <v>69.67898345739178</v>
      </c>
      <c r="G98" s="7">
        <f>'1st Order'!C98</f>
        <v>28.779998820788961</v>
      </c>
      <c r="H98" s="30">
        <f>'10th Order'!AI118</f>
        <v>60.758866990675365</v>
      </c>
    </row>
    <row r="99" spans="1:8" x14ac:dyDescent="0.25">
      <c r="H99" s="30"/>
    </row>
    <row r="100" spans="1:8" x14ac:dyDescent="0.25">
      <c r="A100" s="7">
        <f>'10th Order'!A100</f>
        <v>0.4083333333333331</v>
      </c>
      <c r="B100" s="7">
        <f>'10th Order'!B100</f>
        <v>61.097721</v>
      </c>
      <c r="C100" s="7">
        <f>'10th Order'!C100</f>
        <v>71.282862036285209</v>
      </c>
      <c r="D100" s="7">
        <f>'4th Order'!C100</f>
        <v>68.469663784843362</v>
      </c>
      <c r="E100" s="7">
        <f>'3rd Order'!C100</f>
        <v>69.943738733978762</v>
      </c>
      <c r="F100" s="7">
        <f>'2nd Order'!C100</f>
        <v>71.014009463658169</v>
      </c>
      <c r="G100" s="7">
        <f>'1st Order'!C100</f>
        <v>32.014683926631506</v>
      </c>
      <c r="H100" s="30">
        <f>'10th Order'!AI120</f>
        <v>68.618141973128374</v>
      </c>
    </row>
    <row r="101" spans="1:8" x14ac:dyDescent="0.25">
      <c r="H101" s="30"/>
    </row>
    <row r="102" spans="1:8" x14ac:dyDescent="0.25">
      <c r="A102" s="7">
        <f>'10th Order'!A102</f>
        <v>0.41666666666666641</v>
      </c>
      <c r="B102" s="7">
        <f>'10th Order'!B102</f>
        <v>75.471709000000004</v>
      </c>
      <c r="C102" s="7">
        <f>'10th Order'!C102</f>
        <v>79.878544050840858</v>
      </c>
      <c r="D102" s="7">
        <f>'4th Order'!C102</f>
        <v>78.253847105541851</v>
      </c>
      <c r="E102" s="7">
        <f>'3rd Order'!C102</f>
        <v>72.41323171019252</v>
      </c>
      <c r="F102" s="7">
        <f>'2nd Order'!C102</f>
        <v>72.468377190696401</v>
      </c>
      <c r="G102" s="7">
        <f>'1st Order'!C102</f>
        <v>37.073184481913103</v>
      </c>
      <c r="H102" s="30">
        <f>'10th Order'!AI122</f>
        <v>76.656527581115341</v>
      </c>
    </row>
    <row r="103" spans="1:8" x14ac:dyDescent="0.25">
      <c r="H103" s="30"/>
    </row>
    <row r="104" spans="1:8" x14ac:dyDescent="0.25">
      <c r="A104" s="7">
        <f>'10th Order'!A104</f>
        <v>0.42499999999999971</v>
      </c>
      <c r="B104" s="7">
        <f>'10th Order'!B104</f>
        <v>88.881448000000006</v>
      </c>
      <c r="C104" s="7">
        <f>'10th Order'!C104</f>
        <v>87.147371527889518</v>
      </c>
      <c r="D104" s="7">
        <f>'4th Order'!C104</f>
        <v>87.31889846430586</v>
      </c>
      <c r="E104" s="7">
        <f>'3rd Order'!C104</f>
        <v>75.097644949761559</v>
      </c>
      <c r="F104" s="7">
        <f>'2nd Order'!C104</f>
        <v>74.144183639091409</v>
      </c>
      <c r="G104" s="7">
        <f>'1st Order'!C104</f>
        <v>43.900078495991011</v>
      </c>
      <c r="H104" s="30">
        <f>'10th Order'!AI124</f>
        <v>84.228209694370165</v>
      </c>
    </row>
    <row r="105" spans="1:8" x14ac:dyDescent="0.25">
      <c r="H105" s="30"/>
    </row>
    <row r="106" spans="1:8" x14ac:dyDescent="0.25">
      <c r="A106" s="7">
        <f>'10th Order'!A106</f>
        <v>0.43333333333333302</v>
      </c>
      <c r="B106" s="7">
        <f>'10th Order'!B106</f>
        <v>92.475144</v>
      </c>
      <c r="C106" s="7">
        <f>'10th Order'!C106</f>
        <v>93.210223799888382</v>
      </c>
      <c r="D106" s="7">
        <f>'4th Order'!C106</f>
        <v>94.802790603347063</v>
      </c>
      <c r="E106" s="7">
        <f>'3rd Order'!C106</f>
        <v>78.049391785818344</v>
      </c>
      <c r="F106" s="7">
        <f>'2nd Order'!C106</f>
        <v>76.191760310630997</v>
      </c>
      <c r="G106" s="7">
        <f>'1st Order'!C106</f>
        <v>52.420569089426976</v>
      </c>
      <c r="H106" s="30">
        <f>'10th Order'!AI126</f>
        <v>90.872368839746784</v>
      </c>
    </row>
    <row r="107" spans="1:8" x14ac:dyDescent="0.25">
      <c r="H107" s="30"/>
    </row>
    <row r="108" spans="1:8" x14ac:dyDescent="0.25">
      <c r="A108" s="7">
        <f>'10th Order'!A108</f>
        <v>0.44166666666666632</v>
      </c>
      <c r="B108" s="7">
        <f>'10th Order'!B108</f>
        <v>103.868464</v>
      </c>
      <c r="C108" s="7">
        <f>'10th Order'!C108</f>
        <v>98.26508341472146</v>
      </c>
      <c r="D108" s="7">
        <f>'4th Order'!C108</f>
        <v>100.18856391456892</v>
      </c>
      <c r="E108" s="7">
        <f>'3rd Order'!C108</f>
        <v>81.370582923499882</v>
      </c>
      <c r="F108" s="7">
        <f>'2nd Order'!C108</f>
        <v>78.800653495568142</v>
      </c>
      <c r="G108" s="7">
        <f>'1st Order'!C108</f>
        <v>62.541303984252721</v>
      </c>
      <c r="H108" s="30">
        <f>'10th Order'!AI128</f>
        <v>96.380435209433898</v>
      </c>
    </row>
    <row r="109" spans="1:8" x14ac:dyDescent="0.25">
      <c r="H109" s="30"/>
    </row>
    <row r="110" spans="1:8" x14ac:dyDescent="0.25">
      <c r="A110" s="7">
        <f>'10th Order'!A110</f>
        <v>0.44999999999999962</v>
      </c>
      <c r="B110" s="7">
        <f>'10th Order'!B110</f>
        <v>105.70944</v>
      </c>
      <c r="C110" s="7">
        <f>'10th Order'!C110</f>
        <v>102.24582390261119</v>
      </c>
      <c r="D110" s="7">
        <f>'4th Order'!C110</f>
        <v>103.39229110522012</v>
      </c>
      <c r="E110" s="7">
        <f>'3rd Order'!C110</f>
        <v>85.210159103808195</v>
      </c>
      <c r="F110" s="7">
        <f>'2nd Order'!C110</f>
        <v>82.188283021971671</v>
      </c>
      <c r="G110" s="7">
        <f>'1st Order'!C110</f>
        <v>74.15139829106073</v>
      </c>
      <c r="H110" s="30">
        <f>'10th Order'!AI130</f>
        <v>100.72406411736584</v>
      </c>
    </row>
    <row r="111" spans="1:8" x14ac:dyDescent="0.25">
      <c r="H111" s="30"/>
    </row>
    <row r="112" spans="1:8" x14ac:dyDescent="0.25">
      <c r="A112" s="7">
        <f>'10th Order'!A112</f>
        <v>0.45833333333333293</v>
      </c>
      <c r="B112" s="7">
        <f>'10th Order'!B112</f>
        <v>104.21919800000001</v>
      </c>
      <c r="C112" s="7">
        <f>'10th Order'!C112</f>
        <v>104.88585693767315</v>
      </c>
      <c r="D112" s="7">
        <f>'4th Order'!C112</f>
        <v>104.78454682544702</v>
      </c>
      <c r="E112" s="7">
        <f>'3rd Order'!C112</f>
        <v>89.757369043008723</v>
      </c>
      <c r="F112" s="7">
        <f>'2nd Order'!C112</f>
        <v>86.586808629219291</v>
      </c>
      <c r="G112" s="7">
        <f>'1st Order'!C112</f>
        <v>87.12364938705548</v>
      </c>
      <c r="H112" s="30">
        <f>'10th Order'!AI132</f>
        <v>103.99003924840997</v>
      </c>
    </row>
    <row r="113" spans="1:8" x14ac:dyDescent="0.25">
      <c r="H113" s="30"/>
    </row>
    <row r="114" spans="1:8" x14ac:dyDescent="0.25">
      <c r="A114" s="7">
        <f>'10th Order'!A114</f>
        <v>0.46666666666666623</v>
      </c>
      <c r="B114" s="7">
        <f>'10th Order'!B114</f>
        <v>106.585617</v>
      </c>
      <c r="C114" s="7">
        <f>'10th Order'!C114</f>
        <v>106.16408486279583</v>
      </c>
      <c r="D114" s="7">
        <f>'4th Order'!C114</f>
        <v>105.14172609272853</v>
      </c>
      <c r="E114" s="7">
        <f>'3rd Order'!C114</f>
        <v>95.231563662543635</v>
      </c>
      <c r="F114" s="7">
        <f>'2nd Order'!C114</f>
        <v>92.228817753813274</v>
      </c>
      <c r="G114" s="7">
        <f>'1st Order'!C114</f>
        <v>101.31593057461332</v>
      </c>
      <c r="H114" s="30">
        <f>'10th Order'!AI134</f>
        <v>106.37033256795844</v>
      </c>
    </row>
    <row r="115" spans="1:8" x14ac:dyDescent="0.25">
      <c r="H115" s="30"/>
    </row>
    <row r="116" spans="1:8" x14ac:dyDescent="0.25">
      <c r="A116" s="7">
        <f>'10th Order'!A116</f>
        <v>0.47499999999999953</v>
      </c>
      <c r="B116" s="7">
        <f>'10th Order'!B116</f>
        <v>100.801861</v>
      </c>
      <c r="C116" s="7">
        <f>'10th Order'!C116</f>
        <v>106.76036785217401</v>
      </c>
      <c r="D116" s="7">
        <f>'4th Order'!C116</f>
        <v>105.5348469978214</v>
      </c>
      <c r="E116" s="7">
        <f>'3rd Order'!C116</f>
        <v>101.86858029617683</v>
      </c>
      <c r="F116" s="7">
        <f>'2nd Order'!C116</f>
        <v>99.332505880456793</v>
      </c>
      <c r="G116" s="7">
        <f>'1st Order'!C116</f>
        <v>116.57274825111729</v>
      </c>
      <c r="H116" s="30">
        <f>'10th Order'!AI136</f>
        <v>108.16960857455229</v>
      </c>
    </row>
    <row r="117" spans="1:8" x14ac:dyDescent="0.25">
      <c r="H117" s="30"/>
    </row>
    <row r="118" spans="1:8" x14ac:dyDescent="0.25">
      <c r="A118" s="7">
        <f>'10th Order'!A118</f>
        <v>0.48333333333333284</v>
      </c>
      <c r="B118" s="7">
        <f>'10th Order'!B118</f>
        <v>105.62152</v>
      </c>
      <c r="C118" s="7">
        <f>'10th Order'!C118</f>
        <v>108.08827758901641</v>
      </c>
      <c r="D118" s="7">
        <f>'4th Order'!C118</f>
        <v>107.17343080084471</v>
      </c>
      <c r="E118" s="7">
        <f>'3rd Order'!C118</f>
        <v>109.90430210590371</v>
      </c>
      <c r="F118" s="7">
        <f>'2nd Order'!C118</f>
        <v>108.08704814341596</v>
      </c>
      <c r="G118" s="7">
        <f>'1st Order'!C118</f>
        <v>132.72694552940709</v>
      </c>
      <c r="H118" s="30">
        <f>'10th Order'!AI138</f>
        <v>109.7172601438202</v>
      </c>
    </row>
    <row r="119" spans="1:8" x14ac:dyDescent="0.25">
      <c r="H119" s="30"/>
    </row>
    <row r="120" spans="1:8" x14ac:dyDescent="0.25">
      <c r="A120" s="7">
        <f>'10th Order'!A120</f>
        <v>0.49166666666666614</v>
      </c>
      <c r="B120" s="7">
        <f>'10th Order'!B120</f>
        <v>110.35484700000001</v>
      </c>
      <c r="C120" s="7">
        <f>'10th Order'!C120</f>
        <v>111.7927391072661</v>
      </c>
      <c r="D120" s="7">
        <f>'4th Order'!C120</f>
        <v>111.22903535750611</v>
      </c>
      <c r="E120" s="7">
        <f>'3rd Order'!C120</f>
        <v>119.55626929810586</v>
      </c>
      <c r="F120" s="7">
        <f>'2nd Order'!C120</f>
        <v>118.63885730068927</v>
      </c>
      <c r="G120" s="7">
        <f>'1st Order'!C120</f>
        <v>149.60153364362139</v>
      </c>
      <c r="H120" s="30">
        <f>'10th Order'!AI140</f>
        <v>111.20248816185173</v>
      </c>
    </row>
    <row r="121" spans="1:8" x14ac:dyDescent="0.25">
      <c r="H121" s="30"/>
    </row>
  </sheetData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7172" r:id="rId3" name="ScrollBar1">
          <controlPr defaultSize="0" autoLine="0" linkedCell="I2" r:id="rId4">
            <anchor moveWithCells="1">
              <from>
                <xdr:col>9</xdr:col>
                <xdr:colOff>19050</xdr:colOff>
                <xdr:row>1</xdr:row>
                <xdr:rowOff>0</xdr:rowOff>
              </from>
              <to>
                <xdr:col>11</xdr:col>
                <xdr:colOff>647700</xdr:colOff>
                <xdr:row>2</xdr:row>
                <xdr:rowOff>9525</xdr:rowOff>
              </to>
            </anchor>
          </controlPr>
        </control>
      </mc:Choice>
      <mc:Fallback>
        <control shapeId="7172" r:id="rId3" name="ScrollBar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1st Order</vt:lpstr>
      <vt:lpstr>2nd Order</vt:lpstr>
      <vt:lpstr>3rd Order</vt:lpstr>
      <vt:lpstr>4th Order</vt:lpstr>
      <vt:lpstr>10th Order</vt:lpstr>
      <vt:lpstr>Butterworth</vt:lpstr>
      <vt:lpstr>Velocity and Acceleration</vt:lpstr>
      <vt:lpstr>Comparison</vt:lpstr>
      <vt:lpstr>Butterworth!A_0</vt:lpstr>
      <vt:lpstr>'Velocity and Acceleration'!A_0</vt:lpstr>
      <vt:lpstr>A_0</vt:lpstr>
      <vt:lpstr>Butterworth!A_1</vt:lpstr>
      <vt:lpstr>'Velocity and Acceleration'!A_1</vt:lpstr>
      <vt:lpstr>A_1</vt:lpstr>
      <vt:lpstr>Butterworth!A_2</vt:lpstr>
      <vt:lpstr>'Velocity and Acceleration'!A_2</vt:lpstr>
      <vt:lpstr>A_2</vt:lpstr>
      <vt:lpstr>Butterworth!B_1</vt:lpstr>
      <vt:lpstr>'Velocity and Acceleration'!B_1</vt:lpstr>
      <vt:lpstr>B_1</vt:lpstr>
      <vt:lpstr>Butterworth!B_2</vt:lpstr>
      <vt:lpstr>'Velocity and Acceleration'!B_2</vt:lpstr>
      <vt:lpstr>B_2</vt:lpstr>
      <vt:lpstr>Butterworth!k_1</vt:lpstr>
      <vt:lpstr>'Velocity and Acceleration'!k_1</vt:lpstr>
      <vt:lpstr>k_1</vt:lpstr>
      <vt:lpstr>Butterworth!k_2</vt:lpstr>
      <vt:lpstr>'Velocity and Acceleration'!k_2</vt:lpstr>
      <vt:lpstr>k_2</vt:lpstr>
      <vt:lpstr>Butterworth!k_3</vt:lpstr>
      <vt:lpstr>'Velocity and Acceleration'!k_3</vt:lpstr>
      <vt:lpstr>k_3</vt:lpstr>
    </vt:vector>
  </TitlesOfParts>
  <Company>USC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Martin</dc:creator>
  <cp:lastModifiedBy>Jimbo</cp:lastModifiedBy>
  <cp:lastPrinted>1999-06-01T13:44:56Z</cp:lastPrinted>
  <dcterms:created xsi:type="dcterms:W3CDTF">1999-06-01T13:14:35Z</dcterms:created>
  <dcterms:modified xsi:type="dcterms:W3CDTF">2015-09-03T15:18:05Z</dcterms:modified>
</cp:coreProperties>
</file>